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1"/>
  </bookViews>
  <sheets>
    <sheet name="BS" sheetId="1" r:id="rId1"/>
    <sheet name="PL&amp;CF" sheetId="2" r:id="rId2"/>
    <sheet name="conso" sheetId="3" r:id="rId3"/>
    <sheet name="company" sheetId="4" r:id="rId4"/>
  </sheets>
  <definedNames>
    <definedName name="_xlnm.Print_Area" localSheetId="0">'BS'!$A$1:$L$85</definedName>
    <definedName name="_xlnm.Print_Area" localSheetId="1">'PL&amp;CF'!$A$1:$L$148</definedName>
  </definedNames>
  <calcPr fullCalcOnLoad="1"/>
</workbook>
</file>

<file path=xl/sharedStrings.xml><?xml version="1.0" encoding="utf-8"?>
<sst xmlns="http://schemas.openxmlformats.org/spreadsheetml/2006/main" count="294" uniqueCount="177">
  <si>
    <t>งบแสดงฐานะการเงิน</t>
  </si>
  <si>
    <t>(หน่วย: พันบาท)</t>
  </si>
  <si>
    <t>งบการเงินรวม</t>
  </si>
  <si>
    <t>งบการเงินเฉพาะกิจการ</t>
  </si>
  <si>
    <t>หมายเหตุ</t>
  </si>
  <si>
    <t>(ยังไม่ได้ตรวจสอบ</t>
  </si>
  <si>
    <t>(ตรวจสอบแล้ว)</t>
  </si>
  <si>
    <t>แต่สอบทานแล้ว)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</si>
  <si>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</si>
  <si>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</si>
  <si>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</si>
  <si>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</si>
  <si>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</si>
  <si>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</si>
  <si>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เงินฝากธนาคารที่มีภาระค้ำประกัน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</si>
  <si>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</si>
  <si>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</si>
  <si>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</si>
  <si>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</si>
  <si>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</si>
  <si>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</si>
  <si>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</si>
  <si>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</si>
  <si>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</si>
  <si>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</si>
  <si>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 xml:space="preserve">เงินกู้ยืมระยะยาว </t>
  </si>
  <si>
    <t>หนี้สินตามสัญญาเช่าการเงิน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</si>
  <si>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</si>
  <si>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</si>
  <si>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</si>
  <si>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</si>
  <si>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</si>
  <si>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</si>
  <si>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</si>
  <si>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</si>
  <si>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(ยังไม่ได้ตรวจสอบ แต่สอบทานแล้ว)</t>
  </si>
  <si>
    <t>งบกำไรขาดทุนเบ็ดเสร็จ</t>
  </si>
  <si>
    <t>รายได้</t>
  </si>
  <si>
    <t xml:space="preserve">รายได้จากการขาย </t>
  </si>
  <si>
    <t xml:space="preserve">รายได้อื่น </t>
  </si>
  <si>
    <t>รวมรายได้</t>
  </si>
  <si>
    <t>ค่าใช้จ่าย</t>
  </si>
  <si>
    <t>ต้นทุนขาย</t>
  </si>
  <si>
    <t>ค่าใช้จ่ายในการขาย</t>
  </si>
  <si>
    <t>ค่าใช้จ่ายในการบริหาร</t>
  </si>
  <si>
    <t>รวมค่าใช้จ่าย</t>
  </si>
  <si>
    <t>ค่าใช้จ่ายทางการเงิน</t>
  </si>
  <si>
    <t>กำไรสำหรับงวด</t>
  </si>
  <si>
    <t>กำไรขาดทุนเบ็ดเสร็จอื่น:</t>
  </si>
  <si>
    <t>กำไรขาดทุนเบ็ดเสร็จอื่นสำหรับงวด</t>
  </si>
  <si>
    <t>กำไรขาดทุนเบ็ดเสร็จรวมสำหรับงวด</t>
  </si>
  <si>
    <t>กำไรต่อหุ้น</t>
  </si>
  <si>
    <t>กำไรต่อหุ้นขั้นพื้นฐาน</t>
  </si>
  <si>
    <t>งบกระแสเงินสด</t>
  </si>
  <si>
    <t>กระแสเงินสดจากกิจกรรมดำเนินงาน</t>
  </si>
  <si>
    <t>กำไรก่อนภาษี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</si>
  <si>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</si>
  <si>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</si>
  <si>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สำรองผลประโยชน์ระยะยาวพนักงาน</t>
  </si>
  <si>
    <t>-</t>
  </si>
  <si>
    <t xml:space="preserve">   รายได้ดอกเบี้ย</t>
  </si>
  <si>
    <t xml:space="preserve">   ค่าใช้จ่ายดอกเบี้ย</t>
  </si>
  <si>
    <t>กำไรจากการดำเนินงานก่อนการเปลี่ยนแปลงในสินทรัพย์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</si>
  <si>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</si>
  <si>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</si>
  <si>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สินค้าคงเหลือ </t>
  </si>
  <si>
    <t>หนี้สินดำเนินงานเพิ่มขึ้น (ลดลง)</t>
  </si>
  <si>
    <t>งบกระแสเงินสด (ต่อ)</t>
  </si>
  <si>
    <t>กระแสเงินสดจากกิจกรรมลงทุน</t>
  </si>
  <si>
    <t>ซื้อที่ดิน อาคารและอุปกรณ์</t>
  </si>
  <si>
    <t>ซื้อสินทรัพย์ไม่มีตัวตน</t>
  </si>
  <si>
    <t>เงินสดรับจากการจำหน่ายอุปกรณ์</t>
  </si>
  <si>
    <t>ดอกเบี้ยรับ</t>
  </si>
  <si>
    <t>เงินสดสุทธิใช้ไปในกิจกรรมลงทุน</t>
  </si>
  <si>
    <t>กระแสเงินสดจากกิจกรรมจัดหาเงิน</t>
  </si>
  <si>
    <t>ชำระคืนเงินกู้ยืมระยะยาว</t>
  </si>
  <si>
    <t>ชำระคืนหนี้สินตามสัญญาเช่าการเงิน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</si>
  <si>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</si>
  <si>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วันปลายงวด</t>
  </si>
  <si>
    <t>ข้อมูลกระแสเงินสดเปิดเผยเพิ่มเติม</t>
  </si>
  <si>
    <t>รายการที่มิใช่เงินสด</t>
  </si>
  <si>
    <t xml:space="preserve">งบแสดงการเปลี่ยนแปลงส่วนของผู้ถือหุ้น </t>
  </si>
  <si>
    <t xml:space="preserve">กำไรสะสม </t>
  </si>
  <si>
    <t>ทุนเรือนหุ้นที่ออก</t>
  </si>
  <si>
    <t>และชำระแล้ว</t>
  </si>
  <si>
    <t>สำรองตามกฎหมาย</t>
  </si>
  <si>
    <t>ยังไม่ได้จัดสรร</t>
  </si>
  <si>
    <t>หนี้สินไม่หมุนเวียนอื่น</t>
  </si>
  <si>
    <t>ลูกหนี้การค้าและลูกหนี้อื่น</t>
  </si>
  <si>
    <t xml:space="preserve">เงินลงทุนในบริษัทย่อย </t>
  </si>
  <si>
    <t xml:space="preserve">ที่ดิน อาคารและอุปกรณ์ </t>
  </si>
  <si>
    <t xml:space="preserve">สินทรัพย์ไม่มีตัวตน </t>
  </si>
  <si>
    <t>เจ้าหนี้การค้าและเจ้าหนี้อื่น</t>
  </si>
  <si>
    <t>ภาษีเงินได้ค้างจ่าย</t>
  </si>
  <si>
    <t xml:space="preserve">   ทุนจดทะเบียน </t>
  </si>
  <si>
    <t xml:space="preserve">   ทุนที่ออกและชำระแล้ว</t>
  </si>
  <si>
    <t>กำไรสะสม</t>
  </si>
  <si>
    <t xml:space="preserve">   ยังไม่ได้จัดสรร</t>
  </si>
  <si>
    <t>กำไรขาดทุน:</t>
  </si>
  <si>
    <t>เงินกู้ยืมระยะสั้นอื่น</t>
  </si>
  <si>
    <t xml:space="preserve">      ต่างประเทศล่วงหน้า</t>
  </si>
  <si>
    <t>จ่ายเงินให้กู้ยืมระยะสั้นแก่กิจการที่เกี่ยวข้องกัน</t>
  </si>
  <si>
    <t>เงินปันผลจ่าย</t>
  </si>
  <si>
    <t xml:space="preserve">   ตัดจำหน่ายอุปกรณ์</t>
  </si>
  <si>
    <t>งบแสดงการเปลี่ยนแปลงส่วนของผู้ถือหุ้น (ต่อ)</t>
  </si>
  <si>
    <t>รวมส่วนของ</t>
  </si>
  <si>
    <t>ผู้ถือหุ้น</t>
  </si>
  <si>
    <t xml:space="preserve">รายการปรับกระทบกำไรก่อนภาษีเป็นเงินสดรับ (จ่าย) </t>
  </si>
  <si>
    <t xml:space="preserve">   ลูกหนี้การค้าและลูกหนี้อื่น</t>
  </si>
  <si>
    <t xml:space="preserve">   สินค้าคงเหลือ 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</si>
  <si>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</si>
  <si>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</si>
  <si>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</si>
  <si>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 </t>
  </si>
  <si>
    <t xml:space="preserve">   จ่ายภาษีเงินได้</t>
  </si>
  <si>
    <t>หนี้สินตามสัญญาเช่าการเงินที่ถึง</t>
  </si>
  <si>
    <t xml:space="preserve">   กำหนดชำระภายในหนึ่งปี</t>
  </si>
  <si>
    <t xml:space="preserve">   จัดสรรแล้ว </t>
  </si>
  <si>
    <t>บริษัทฯ</t>
  </si>
  <si>
    <t>บริษัทย่อย</t>
  </si>
  <si>
    <t>สินทรัพย์ภาษีเงินได้รอการตัดบัญชี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</si>
  <si>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</si>
  <si>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</si>
  <si>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</si>
  <si>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จัดสรรแล้ว -</t>
  </si>
  <si>
    <t>ยอดคงเหลือ ณ วันที่ 1 มกราคม 2557</t>
  </si>
  <si>
    <t>เงินกู้ยืมระยะยาวที่ถึงกำหนดชำระภายในหนึ่งปี</t>
  </si>
  <si>
    <t>บริษัท เถ้าแก่น้อย ฟู๊ดแอนด์มาร์เก็ตติ้ง จำกัด (มหาชน) และบริษัทย่อย</t>
  </si>
  <si>
    <t xml:space="preserve">กำไรขาดทุนเบ็ดเสร็จรวมสำหรับงวด </t>
  </si>
  <si>
    <t>เงินกู้ยืมระยะสั้นจากธนาคาร</t>
  </si>
  <si>
    <t xml:space="preserve">     สำรองตามกฎหมาย - บริษัทฯ</t>
  </si>
  <si>
    <t xml:space="preserve">   โอนเงินจ่ายล่วงหน้าค่าซื้อสินทรัพย์ไปบัญชีอุปกรณ์</t>
  </si>
  <si>
    <t>ยอดคงเหลือ ณ วันที่ 1 มกราคม 2558</t>
  </si>
  <si>
    <t>อสังหาริมทรัพย์เพื่อการลงทุน</t>
  </si>
  <si>
    <t>3, 10</t>
  </si>
  <si>
    <t>2, 3</t>
  </si>
  <si>
    <t xml:space="preserve">   จ่ายดอกเบี้ย</t>
  </si>
  <si>
    <t>เงินจ่ายล่วงหน้าค่าซื้อสินทรัพย์เพิ่มขึ้น</t>
  </si>
  <si>
    <t>(หน่วย: บาท)</t>
  </si>
  <si>
    <t>(หน่วย: พันหุ้น)</t>
  </si>
  <si>
    <t xml:space="preserve">   จำนวนหุ้นสามัญถัวเฉลี่ยถ่วงน้ำหนัก </t>
  </si>
  <si>
    <t xml:space="preserve">   กำไรส่วนที่เป็นของผู้ถือหุ้นของบริษัทฯ</t>
  </si>
  <si>
    <t xml:space="preserve">   การปรับลดราคาทุนของสินค้าคงเหลือให้เป็นมูลค่าสุทธิที่จะได้รับ</t>
  </si>
  <si>
    <t xml:space="preserve">   จ่ายผลประโยชน์ระยะยาวของพนักงาน</t>
  </si>
  <si>
    <t>รับชำระคืนเงินให้กู้ยืมระยะสั้นแก่กิจการที่เกี่ยวข้องกัน</t>
  </si>
  <si>
    <t>เงินสดรับจากเงินกู้ยืมระยะยาว</t>
  </si>
  <si>
    <t>เงินสดจากกิจกรรมดำเนินงาน</t>
  </si>
  <si>
    <t>เงินสดสุทธิจากกิจกรรมดำเนินงาน</t>
  </si>
  <si>
    <t>เงินสดและรายการเทียบเท่าเงินสดเพิ่มขึ้นสุทธิ</t>
  </si>
  <si>
    <t xml:space="preserve">   ซื้ออุปกรณ์ภายใต้สัญญาเช่าการเงิน</t>
  </si>
  <si>
    <t>เงินสดสุทธิใช้ไปในกิจกรรมจัดหาเงิน</t>
  </si>
  <si>
    <t xml:space="preserve">   ซื้ออุปกรณ์และสินทรัพย์ไม่มีตัวตนแต่ยังไม่ถึงกำหนดชำระ</t>
  </si>
  <si>
    <t xml:space="preserve">   สำรองประมาณการหนี้สินจากคดีฟ้องร้อง</t>
  </si>
  <si>
    <t xml:space="preserve">   ขาดทุนจากการด้อยค่าของสินทรัพย์</t>
  </si>
  <si>
    <t>ณ วันที่ 30 กันยายน 2558</t>
  </si>
  <si>
    <t xml:space="preserve">สำหรับงวดสามเดือนสิ้นสุดวันที่ 30 กันยายน 2558 </t>
  </si>
  <si>
    <t>ยอดคงเหลือ ณ วันที่ 30 กันยายน 2557</t>
  </si>
  <si>
    <t>ยอดคงเหลือ ณ วันที่ 30 กันยายน 2558</t>
  </si>
  <si>
    <t xml:space="preserve">สำหรับงวดเก้าเดือนสิ้นสุดวันที่ 30 กันยายน 2558 </t>
  </si>
  <si>
    <t>สำหรับงวดเก้าเดือนสิ้นสุดวันที่ 30 กันยายน 2558</t>
  </si>
  <si>
    <t>เงินรับล่วงหน้าค่าหุ้น</t>
  </si>
  <si>
    <t xml:space="preserve">     หุ้นสามัญ 1,380,000,000 หุ้น มูลค่าหุ้นละ 0.25 บาท</t>
  </si>
  <si>
    <t xml:space="preserve">        (31 ธันวาคม 2557: 300,000,000 หุ้น มูลค่าหุ้นละ 1 บาท)</t>
  </si>
  <si>
    <t xml:space="preserve">        (31 ธันวาคม 2557: 255,000,000 หุ้น มูลค่าหุ้นละ 1 บาท)</t>
  </si>
  <si>
    <t>เงินปันผลจ่าย (หมายเหตุ 14)</t>
  </si>
  <si>
    <t xml:space="preserve">   ดอกเบี้ยจ่ายที่ถือเป็นต้นทุนของสินทรัพย์</t>
  </si>
  <si>
    <t xml:space="preserve">     หุ้นสามัญ 1,020,000,000 หุ้น มูลค่าหุ้นละ 0.25 บาท</t>
  </si>
  <si>
    <t xml:space="preserve">   ตัดจำหน่ายส่วนเกิน (ลด) จากสัญญาซื้อขายเงินตรา</t>
  </si>
  <si>
    <t xml:space="preserve">   ค่าเผื่อหนี้สงสัยจะสูญ</t>
  </si>
  <si>
    <t xml:space="preserve">   ขาดทุน (กำไร) จากอัตราแลกเปลี่ยนที่ยังไม่เกิดขึ้นจริง</t>
  </si>
  <si>
    <t>เงินฝากธนาคารที่มีภาระค้ำประกันเพิ่มขึ้น</t>
  </si>
  <si>
    <t>เงินกู้ยืมระยะสั้นจากธนาคารเพิ่มขึ้น</t>
  </si>
  <si>
    <t>เงินรับล่วงหน้า</t>
  </si>
  <si>
    <t>ค่าหุ้น</t>
  </si>
  <si>
    <t>เงินรับล่วงหน้าค่าหุ้น (หมายเหตุ 13)</t>
  </si>
  <si>
    <r>
      <rPr>
        <sz val="16"/>
        <color indexed="9"/>
        <rFont val="Angsana New"/>
        <family val="1"/>
      </rPr>
      <t xml:space="preserve">     สำรองตามกฎหมาย</t>
    </r>
    <r>
      <rPr>
        <sz val="16"/>
        <rFont val="Angsana New"/>
        <family val="1"/>
      </rPr>
      <t xml:space="preserve"> - บริษัทย่อย</t>
    </r>
  </si>
  <si>
    <t xml:space="preserve">   กำไรจากการจำหน่ายอุปกรณ์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</si>
</sst>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(* #,##0.00_);_(* \(#,##0.00\);_(* &quot;-&quot;_);_(@_)"/>
    <numFmt numFmtId="190" formatCode="_(* #,##0_);_(* \(#,##0\);_(* &quot;-&quot;??_);_(@_)"/>
  </numFmts>
  <fonts count="45">
    <font>
      <sz val="10"/>
      <color theme="1"/>
      <name val="Arial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0"/>
      <name val="ApFont"/>
      <family val="0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9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tted"/>
    </border>
    <border>
      <left/>
      <right/>
      <top/>
      <bottom style="double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8" fontId="3" fillId="0" borderId="0" xfId="0" applyNumberFormat="1" applyFont="1" applyFill="1" applyAlignment="1">
      <alignment horizontal="left"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horizontal="centerContinuous" vertical="center"/>
    </xf>
    <xf numFmtId="37" fontId="4" fillId="0" borderId="0" xfId="0" applyNumberFormat="1" applyFont="1" applyFill="1" applyAlignment="1">
      <alignment horizontal="centerContinuous" vertical="center"/>
    </xf>
    <xf numFmtId="37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horizontal="centerContinuous" vertical="center"/>
    </xf>
    <xf numFmtId="38" fontId="3" fillId="0" borderId="10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4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38" fontId="4" fillId="0" borderId="0" xfId="0" applyNumberFormat="1" applyFont="1" applyFill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horizontal="left"/>
    </xf>
    <xf numFmtId="0" fontId="4" fillId="0" borderId="0" xfId="0" applyFont="1" applyAlignment="1">
      <alignment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horizontal="right" vertical="center"/>
    </xf>
    <xf numFmtId="37" fontId="3" fillId="0" borderId="0" xfId="0" applyNumberFormat="1" applyFont="1" applyFill="1" applyBorder="1" applyAlignment="1">
      <alignment horizontal="left" vertical="center"/>
    </xf>
    <xf numFmtId="37" fontId="4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vertical="center"/>
    </xf>
    <xf numFmtId="39" fontId="4" fillId="0" borderId="0" xfId="0" applyNumberFormat="1" applyFont="1" applyFill="1" applyAlignment="1">
      <alignment vertical="center"/>
    </xf>
    <xf numFmtId="189" fontId="4" fillId="0" borderId="10" xfId="0" applyNumberFormat="1" applyFont="1" applyFill="1" applyBorder="1" applyAlignment="1">
      <alignment vertical="center"/>
    </xf>
    <xf numFmtId="37" fontId="4" fillId="0" borderId="14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right" vertical="center"/>
    </xf>
    <xf numFmtId="189" fontId="4" fillId="0" borderId="14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horizontal="centerContinuous" vertical="center"/>
    </xf>
    <xf numFmtId="187" fontId="4" fillId="0" borderId="0" xfId="0" applyNumberFormat="1" applyFont="1" applyFill="1" applyAlignment="1">
      <alignment vertical="center"/>
    </xf>
    <xf numFmtId="37" fontId="4" fillId="0" borderId="0" xfId="0" applyNumberFormat="1" applyFont="1" applyAlignment="1">
      <alignment vertical="center"/>
    </xf>
    <xf numFmtId="37" fontId="6" fillId="0" borderId="0" xfId="0" applyNumberFormat="1" applyFont="1" applyFill="1" applyBorder="1" applyAlignment="1">
      <alignment horizontal="centerContinuous" vertical="center"/>
    </xf>
    <xf numFmtId="187" fontId="4" fillId="0" borderId="0" xfId="0" applyNumberFormat="1" applyFont="1" applyFill="1" applyAlignment="1">
      <alignment horizontal="centerContinuous" vertical="center"/>
    </xf>
    <xf numFmtId="187" fontId="4" fillId="0" borderId="0" xfId="0" applyNumberFormat="1" applyFont="1" applyFill="1" applyBorder="1" applyAlignment="1">
      <alignment horizontal="centerContinuous" vertical="center"/>
    </xf>
    <xf numFmtId="37" fontId="3" fillId="0" borderId="0" xfId="0" applyNumberFormat="1" applyFont="1" applyFill="1" applyAlignment="1">
      <alignment horizontal="left" vertical="center"/>
    </xf>
    <xf numFmtId="187" fontId="4" fillId="0" borderId="0" xfId="42" applyNumberFormat="1" applyFont="1" applyFill="1" applyAlignment="1">
      <alignment horizontal="center" vertical="center"/>
    </xf>
    <xf numFmtId="187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/>
    </xf>
    <xf numFmtId="187" fontId="4" fillId="0" borderId="1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187" fontId="4" fillId="0" borderId="12" xfId="0" applyNumberFormat="1" applyFont="1" applyFill="1" applyBorder="1" applyAlignment="1">
      <alignment horizontal="right" vertical="center"/>
    </xf>
    <xf numFmtId="187" fontId="4" fillId="0" borderId="14" xfId="0" applyNumberFormat="1" applyFont="1" applyFill="1" applyBorder="1" applyAlignment="1">
      <alignment horizontal="right" vertical="center"/>
    </xf>
    <xf numFmtId="187" fontId="4" fillId="0" borderId="0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 vertical="center"/>
    </xf>
    <xf numFmtId="38" fontId="9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horizontal="center"/>
    </xf>
    <xf numFmtId="190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3" fontId="4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8" fontId="3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187" fontId="4" fillId="0" borderId="0" xfId="0" applyNumberFormat="1" applyFont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centerContinuous" vertical="center"/>
    </xf>
    <xf numFmtId="38" fontId="5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vertical="top"/>
    </xf>
    <xf numFmtId="187" fontId="4" fillId="0" borderId="10" xfId="0" applyNumberFormat="1" applyFont="1" applyFill="1" applyBorder="1" applyAlignment="1">
      <alignment vertical="top"/>
    </xf>
    <xf numFmtId="187" fontId="4" fillId="0" borderId="0" xfId="0" applyNumberFormat="1" applyFont="1" applyFill="1" applyAlignment="1">
      <alignment vertical="top"/>
    </xf>
    <xf numFmtId="187" fontId="4" fillId="0" borderId="0" xfId="0" applyNumberFormat="1" applyFont="1" applyFill="1" applyBorder="1" applyAlignment="1">
      <alignment horizontal="right" vertical="top"/>
    </xf>
    <xf numFmtId="187" fontId="4" fillId="0" borderId="0" xfId="0" applyNumberFormat="1" applyFont="1" applyFill="1" applyAlignment="1">
      <alignment horizontal="right" vertical="top"/>
    </xf>
    <xf numFmtId="37" fontId="4" fillId="0" borderId="0" xfId="0" applyNumberFormat="1" applyFont="1" applyFill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7" fontId="3" fillId="0" borderId="10" xfId="0" applyNumberFormat="1" applyFont="1" applyFill="1" applyBorder="1" applyAlignment="1">
      <alignment horizontal="center" vertical="center"/>
    </xf>
    <xf numFmtId="38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&amp;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view="pageBreakPreview" zoomScaleSheetLayoutView="100" zoomScalePageLayoutView="0" workbookViewId="0" topLeftCell="A52">
      <selection activeCell="H66" sqref="H66"/>
    </sheetView>
  </sheetViews>
  <sheetFormatPr defaultColWidth="12.8515625" defaultRowHeight="24" customHeight="1"/>
  <cols>
    <col min="1" max="1" width="14.57421875" style="2" customWidth="1"/>
    <col min="2" max="2" width="11.00390625" style="2" customWidth="1"/>
    <col min="3" max="3" width="15.8515625" style="2" customWidth="1"/>
    <col min="4" max="4" width="7.00390625" style="2" customWidth="1"/>
    <col min="5" max="5" width="1.8515625" style="7" customWidth="1"/>
    <col min="6" max="6" width="13.57421875" style="7" customWidth="1"/>
    <col min="7" max="7" width="1.57421875" style="7" customWidth="1"/>
    <col min="8" max="8" width="13.57421875" style="2" customWidth="1"/>
    <col min="9" max="9" width="1.57421875" style="32" customWidth="1"/>
    <col min="10" max="10" width="13.57421875" style="7" customWidth="1"/>
    <col min="11" max="11" width="1.57421875" style="7" customWidth="1"/>
    <col min="12" max="12" width="13.57421875" style="7" customWidth="1"/>
    <col min="13" max="253" width="12.8515625" style="2" customWidth="1"/>
    <col min="254" max="254" width="14.57421875" style="2" customWidth="1"/>
    <col min="255" max="255" width="14.7109375" style="2" customWidth="1"/>
    <col min="256" max="16384" width="12.7109375" style="2" customWidth="1"/>
  </cols>
  <sheetData>
    <row r="1" spans="1:12" ht="24" customHeight="1">
      <c r="A1" s="1" t="s">
        <v>127</v>
      </c>
      <c r="B1" s="1"/>
      <c r="C1" s="1"/>
      <c r="D1" s="1"/>
      <c r="E1" s="1"/>
      <c r="F1" s="1"/>
      <c r="G1" s="1"/>
      <c r="H1" s="1"/>
      <c r="I1" s="91"/>
      <c r="J1" s="1"/>
      <c r="K1" s="1"/>
      <c r="L1" s="1"/>
    </row>
    <row r="2" spans="1:12" ht="24" customHeight="1">
      <c r="A2" s="1" t="s">
        <v>0</v>
      </c>
      <c r="B2" s="3"/>
      <c r="C2" s="3"/>
      <c r="D2" s="3"/>
      <c r="E2" s="4"/>
      <c r="F2" s="4"/>
      <c r="G2" s="4"/>
      <c r="H2" s="3"/>
      <c r="I2" s="92"/>
      <c r="J2" s="4"/>
      <c r="K2" s="4"/>
      <c r="L2" s="4"/>
    </row>
    <row r="3" spans="1:12" ht="24" customHeight="1">
      <c r="A3" s="1" t="s">
        <v>154</v>
      </c>
      <c r="B3" s="3"/>
      <c r="C3" s="3"/>
      <c r="D3" s="3"/>
      <c r="E3" s="4"/>
      <c r="F3" s="4"/>
      <c r="G3" s="4"/>
      <c r="H3" s="3"/>
      <c r="I3" s="92"/>
      <c r="J3" s="4"/>
      <c r="K3" s="4"/>
      <c r="L3" s="4"/>
    </row>
    <row r="4" spans="1:12" ht="24" customHeight="1">
      <c r="A4" s="5"/>
      <c r="B4" s="3"/>
      <c r="C4" s="3"/>
      <c r="D4" s="3"/>
      <c r="E4" s="6"/>
      <c r="G4" s="6"/>
      <c r="H4" s="3"/>
      <c r="I4" s="92"/>
      <c r="J4" s="5"/>
      <c r="K4" s="6"/>
      <c r="L4" s="42" t="s">
        <v>1</v>
      </c>
    </row>
    <row r="5" spans="1:12" s="11" customFormat="1" ht="24" customHeight="1">
      <c r="A5" s="8"/>
      <c r="B5" s="9"/>
      <c r="C5" s="9"/>
      <c r="D5" s="9"/>
      <c r="E5" s="8"/>
      <c r="F5" s="110" t="s">
        <v>2</v>
      </c>
      <c r="G5" s="110"/>
      <c r="H5" s="110"/>
      <c r="I5" s="98"/>
      <c r="J5" s="109" t="s">
        <v>3</v>
      </c>
      <c r="K5" s="109"/>
      <c r="L5" s="109"/>
    </row>
    <row r="6" spans="1:12" ht="24" customHeight="1">
      <c r="A6" s="3"/>
      <c r="B6" s="3"/>
      <c r="C6" s="3"/>
      <c r="D6" s="12" t="s">
        <v>4</v>
      </c>
      <c r="E6" s="13"/>
      <c r="F6" s="84" t="str">
        <f>"30 กันยายน 2558"</f>
        <v>30 กันยายน 2558</v>
      </c>
      <c r="G6" s="13"/>
      <c r="H6" s="84" t="str">
        <f>"31 ธันวาคม 2557"</f>
        <v>31 ธันวาคม 2557</v>
      </c>
      <c r="I6" s="83"/>
      <c r="J6" s="84" t="str">
        <f>"30 กันยายน 2558"</f>
        <v>30 กันยายน 2558</v>
      </c>
      <c r="K6" s="13"/>
      <c r="L6" s="84" t="str">
        <f>"31 ธันวาคม 2557"</f>
        <v>31 ธันวาคม 2557</v>
      </c>
    </row>
    <row r="7" spans="1:12" ht="24" customHeight="1">
      <c r="A7" s="3"/>
      <c r="B7" s="3"/>
      <c r="C7" s="3"/>
      <c r="D7" s="15"/>
      <c r="E7" s="13"/>
      <c r="F7" s="16" t="s">
        <v>5</v>
      </c>
      <c r="G7" s="16"/>
      <c r="H7" s="16" t="s">
        <v>6</v>
      </c>
      <c r="I7" s="83"/>
      <c r="J7" s="16" t="s">
        <v>5</v>
      </c>
      <c r="K7" s="16"/>
      <c r="L7" s="16" t="s">
        <v>6</v>
      </c>
    </row>
    <row r="8" spans="1:12" ht="24" customHeight="1">
      <c r="A8" s="3"/>
      <c r="B8" s="3"/>
      <c r="C8" s="3"/>
      <c r="D8" s="15"/>
      <c r="E8" s="13"/>
      <c r="F8" s="16" t="s">
        <v>7</v>
      </c>
      <c r="G8" s="16"/>
      <c r="H8" s="16"/>
      <c r="I8" s="83"/>
      <c r="J8" s="16" t="s">
        <v>7</v>
      </c>
      <c r="K8" s="16"/>
      <c r="L8" s="16"/>
    </row>
    <row r="9" spans="1:9" ht="24" customHeight="1">
      <c r="A9" s="11" t="s">
        <v>8</v>
      </c>
      <c r="D9" s="6"/>
      <c r="H9" s="6"/>
      <c r="I9" s="93"/>
    </row>
    <row r="10" spans="1:12" ht="24" customHeight="1">
      <c r="A10" s="11" t="s">
        <v>9</v>
      </c>
      <c r="F10" s="29"/>
      <c r="G10" s="29"/>
      <c r="H10" s="29"/>
      <c r="I10" s="29"/>
      <c r="J10" s="29"/>
      <c r="K10" s="29"/>
      <c r="L10" s="29"/>
    </row>
    <row r="11" spans="1:12" ht="24" customHeight="1">
      <c r="A11" s="2" t="s">
        <v>10</v>
      </c>
      <c r="C11" s="17"/>
      <c r="D11" s="18"/>
      <c r="E11" s="19"/>
      <c r="F11" s="29">
        <v>112354</v>
      </c>
      <c r="G11" s="29"/>
      <c r="H11" s="29">
        <v>68063</v>
      </c>
      <c r="I11" s="29"/>
      <c r="J11" s="29">
        <v>82101</v>
      </c>
      <c r="K11" s="29"/>
      <c r="L11" s="29">
        <v>51238</v>
      </c>
    </row>
    <row r="12" spans="1:12" ht="24" customHeight="1">
      <c r="A12" s="2" t="s">
        <v>88</v>
      </c>
      <c r="C12" s="17"/>
      <c r="D12" s="18" t="s">
        <v>135</v>
      </c>
      <c r="E12" s="19"/>
      <c r="F12" s="29">
        <v>428194</v>
      </c>
      <c r="G12" s="29"/>
      <c r="H12" s="29">
        <v>468081</v>
      </c>
      <c r="I12" s="29"/>
      <c r="J12" s="29">
        <v>473402</v>
      </c>
      <c r="K12" s="29"/>
      <c r="L12" s="29">
        <v>507935</v>
      </c>
    </row>
    <row r="13" spans="1:12" ht="24" customHeight="1">
      <c r="A13" s="2" t="s">
        <v>65</v>
      </c>
      <c r="C13" s="17"/>
      <c r="D13" s="18">
        <v>4</v>
      </c>
      <c r="E13" s="19"/>
      <c r="F13" s="29">
        <v>243136</v>
      </c>
      <c r="G13" s="29"/>
      <c r="H13" s="29">
        <v>227999</v>
      </c>
      <c r="I13" s="29"/>
      <c r="J13" s="29">
        <v>229334</v>
      </c>
      <c r="K13" s="29"/>
      <c r="L13" s="29">
        <v>214968</v>
      </c>
    </row>
    <row r="14" spans="1:12" ht="24" customHeight="1">
      <c r="A14" s="2" t="s">
        <v>11</v>
      </c>
      <c r="C14" s="17"/>
      <c r="D14" s="18"/>
      <c r="E14" s="19"/>
      <c r="F14" s="29">
        <v>33359</v>
      </c>
      <c r="G14" s="29"/>
      <c r="H14" s="29">
        <v>17596</v>
      </c>
      <c r="I14" s="29"/>
      <c r="J14" s="29">
        <v>32318</v>
      </c>
      <c r="K14" s="29"/>
      <c r="L14" s="29">
        <v>16657</v>
      </c>
    </row>
    <row r="15" spans="1:12" ht="24" customHeight="1">
      <c r="A15" s="11" t="s">
        <v>12</v>
      </c>
      <c r="D15" s="18"/>
      <c r="E15" s="19"/>
      <c r="F15" s="55">
        <f>SUM(F11:F14)</f>
        <v>817043</v>
      </c>
      <c r="G15" s="29"/>
      <c r="H15" s="55">
        <f>SUM(H11:H14)</f>
        <v>781739</v>
      </c>
      <c r="I15" s="29"/>
      <c r="J15" s="55">
        <f>SUM(J11:J14)</f>
        <v>817155</v>
      </c>
      <c r="K15" s="29"/>
      <c r="L15" s="55">
        <f>SUM(L11:L14)</f>
        <v>790798</v>
      </c>
    </row>
    <row r="16" spans="1:12" ht="24" customHeight="1">
      <c r="A16" s="11" t="s">
        <v>13</v>
      </c>
      <c r="D16" s="18"/>
      <c r="E16" s="19"/>
      <c r="F16" s="29"/>
      <c r="G16" s="29"/>
      <c r="H16" s="29"/>
      <c r="I16" s="29"/>
      <c r="J16" s="29"/>
      <c r="K16" s="29"/>
      <c r="L16" s="29"/>
    </row>
    <row r="17" spans="1:12" ht="24" customHeight="1">
      <c r="A17" s="2" t="s">
        <v>14</v>
      </c>
      <c r="D17" s="18">
        <v>5</v>
      </c>
      <c r="E17" s="19"/>
      <c r="F17" s="29">
        <v>36629</v>
      </c>
      <c r="G17" s="29"/>
      <c r="H17" s="28">
        <v>36283</v>
      </c>
      <c r="I17" s="29"/>
      <c r="J17" s="29">
        <v>36629</v>
      </c>
      <c r="K17" s="29"/>
      <c r="L17" s="29">
        <v>36283</v>
      </c>
    </row>
    <row r="18" spans="1:12" ht="24" customHeight="1">
      <c r="A18" s="2" t="s">
        <v>89</v>
      </c>
      <c r="D18" s="18">
        <v>6</v>
      </c>
      <c r="E18" s="19"/>
      <c r="F18" s="29">
        <v>0</v>
      </c>
      <c r="G18" s="29"/>
      <c r="H18" s="28">
        <v>0</v>
      </c>
      <c r="I18" s="29"/>
      <c r="J18" s="29">
        <v>40034</v>
      </c>
      <c r="K18" s="29"/>
      <c r="L18" s="29">
        <v>40034</v>
      </c>
    </row>
    <row r="19" spans="1:12" ht="24" customHeight="1">
      <c r="A19" s="2" t="s">
        <v>133</v>
      </c>
      <c r="D19" s="18">
        <v>7</v>
      </c>
      <c r="E19" s="19"/>
      <c r="F19" s="29">
        <v>39745</v>
      </c>
      <c r="G19" s="29"/>
      <c r="H19" s="28">
        <v>39745</v>
      </c>
      <c r="I19" s="29"/>
      <c r="J19" s="29">
        <v>39745</v>
      </c>
      <c r="K19" s="29"/>
      <c r="L19" s="29">
        <v>39745</v>
      </c>
    </row>
    <row r="20" spans="1:12" ht="24" customHeight="1">
      <c r="A20" s="2" t="s">
        <v>90</v>
      </c>
      <c r="D20" s="18">
        <v>8</v>
      </c>
      <c r="E20" s="19"/>
      <c r="F20" s="29">
        <v>483514</v>
      </c>
      <c r="G20" s="29"/>
      <c r="H20" s="28">
        <v>391326</v>
      </c>
      <c r="I20" s="29"/>
      <c r="J20" s="29">
        <v>468580</v>
      </c>
      <c r="K20" s="29"/>
      <c r="L20" s="29">
        <v>369299</v>
      </c>
    </row>
    <row r="21" spans="1:12" ht="24" customHeight="1">
      <c r="A21" s="2" t="s">
        <v>91</v>
      </c>
      <c r="D21" s="18"/>
      <c r="E21" s="19"/>
      <c r="F21" s="29">
        <v>11070</v>
      </c>
      <c r="G21" s="29"/>
      <c r="H21" s="28">
        <v>9290</v>
      </c>
      <c r="I21" s="29"/>
      <c r="J21" s="29">
        <v>10707</v>
      </c>
      <c r="K21" s="29"/>
      <c r="L21" s="29">
        <v>8661</v>
      </c>
    </row>
    <row r="22" spans="1:12" ht="24" customHeight="1">
      <c r="A22" s="2" t="s">
        <v>120</v>
      </c>
      <c r="D22" s="18">
        <v>15</v>
      </c>
      <c r="E22" s="19"/>
      <c r="F22" s="29">
        <v>8227</v>
      </c>
      <c r="G22" s="29"/>
      <c r="H22" s="28">
        <v>4348</v>
      </c>
      <c r="I22" s="29"/>
      <c r="J22" s="29">
        <v>8096</v>
      </c>
      <c r="K22" s="29"/>
      <c r="L22" s="29">
        <v>4274</v>
      </c>
    </row>
    <row r="23" spans="1:12" ht="24" customHeight="1">
      <c r="A23" s="2" t="s">
        <v>15</v>
      </c>
      <c r="D23" s="18"/>
      <c r="E23" s="19"/>
      <c r="F23" s="29">
        <v>50519</v>
      </c>
      <c r="G23" s="29"/>
      <c r="H23" s="29">
        <v>13968</v>
      </c>
      <c r="I23" s="29"/>
      <c r="J23" s="30">
        <v>46431</v>
      </c>
      <c r="K23" s="29"/>
      <c r="L23" s="30">
        <v>7816</v>
      </c>
    </row>
    <row r="24" spans="1:12" ht="24" customHeight="1">
      <c r="A24" s="11" t="s">
        <v>16</v>
      </c>
      <c r="D24" s="18"/>
      <c r="E24" s="19"/>
      <c r="F24" s="55">
        <f>SUM(F17:F23)</f>
        <v>629704</v>
      </c>
      <c r="G24" s="29"/>
      <c r="H24" s="55">
        <f>SUM(H17:H23)</f>
        <v>494960</v>
      </c>
      <c r="I24" s="29"/>
      <c r="J24" s="30">
        <f>SUM(J17:J23)</f>
        <v>650222</v>
      </c>
      <c r="K24" s="29"/>
      <c r="L24" s="30">
        <f>SUM(L17:L23)</f>
        <v>506112</v>
      </c>
    </row>
    <row r="25" spans="1:12" ht="24" customHeight="1" thickBot="1">
      <c r="A25" s="11" t="s">
        <v>17</v>
      </c>
      <c r="D25" s="24"/>
      <c r="E25" s="19"/>
      <c r="F25" s="70">
        <f>SUM(F15+F24)</f>
        <v>1446747</v>
      </c>
      <c r="G25" s="29"/>
      <c r="H25" s="70">
        <f>SUM(H15+H24)</f>
        <v>1276699</v>
      </c>
      <c r="I25" s="29"/>
      <c r="J25" s="70">
        <f>SUM(J15+J24)</f>
        <v>1467377</v>
      </c>
      <c r="K25" s="29"/>
      <c r="L25" s="70">
        <f>SUM(L15+L24)</f>
        <v>1296910</v>
      </c>
    </row>
    <row r="26" spans="4:12" ht="24" customHeight="1" thickTop="1">
      <c r="D26" s="24"/>
      <c r="H26" s="24"/>
      <c r="I26" s="94"/>
      <c r="J26" s="26"/>
      <c r="L26" s="26"/>
    </row>
    <row r="27" spans="1:3" ht="24" customHeight="1">
      <c r="A27" s="2" t="s">
        <v>18</v>
      </c>
      <c r="C27" s="17"/>
    </row>
    <row r="28" spans="1:12" ht="24" customHeight="1">
      <c r="A28" s="1" t="s">
        <v>127</v>
      </c>
      <c r="B28" s="3"/>
      <c r="C28" s="3"/>
      <c r="D28" s="3"/>
      <c r="E28" s="4"/>
      <c r="F28" s="4"/>
      <c r="G28" s="4"/>
      <c r="H28" s="3"/>
      <c r="I28" s="92"/>
      <c r="J28" s="4"/>
      <c r="K28" s="4"/>
      <c r="L28" s="4"/>
    </row>
    <row r="29" spans="1:12" ht="24" customHeight="1">
      <c r="A29" s="1" t="s">
        <v>19</v>
      </c>
      <c r="B29" s="3"/>
      <c r="C29" s="3"/>
      <c r="D29" s="3"/>
      <c r="E29" s="4"/>
      <c r="F29" s="4"/>
      <c r="G29" s="4"/>
      <c r="H29" s="3"/>
      <c r="I29" s="92"/>
      <c r="J29" s="4"/>
      <c r="K29" s="4"/>
      <c r="L29" s="4"/>
    </row>
    <row r="30" spans="1:12" ht="24" customHeight="1">
      <c r="A30" s="1" t="s">
        <v>154</v>
      </c>
      <c r="B30" s="3"/>
      <c r="C30" s="3"/>
      <c r="D30" s="3"/>
      <c r="E30" s="4"/>
      <c r="F30" s="4"/>
      <c r="G30" s="4"/>
      <c r="H30" s="3"/>
      <c r="I30" s="92"/>
      <c r="J30" s="4"/>
      <c r="K30" s="4"/>
      <c r="L30" s="4"/>
    </row>
    <row r="31" spans="1:12" ht="24" customHeight="1">
      <c r="A31" s="5"/>
      <c r="B31" s="3"/>
      <c r="C31" s="3"/>
      <c r="D31" s="3"/>
      <c r="E31" s="6"/>
      <c r="G31" s="6"/>
      <c r="H31" s="3"/>
      <c r="I31" s="92"/>
      <c r="J31" s="5"/>
      <c r="K31" s="6"/>
      <c r="L31" s="42" t="s">
        <v>1</v>
      </c>
    </row>
    <row r="32" spans="1:12" s="11" customFormat="1" ht="24" customHeight="1">
      <c r="A32" s="8"/>
      <c r="B32" s="9"/>
      <c r="C32" s="9"/>
      <c r="D32" s="9"/>
      <c r="E32" s="8"/>
      <c r="F32" s="110" t="s">
        <v>2</v>
      </c>
      <c r="G32" s="110"/>
      <c r="H32" s="110"/>
      <c r="I32" s="98"/>
      <c r="J32" s="109" t="s">
        <v>3</v>
      </c>
      <c r="K32" s="109"/>
      <c r="L32" s="109"/>
    </row>
    <row r="33" spans="1:12" ht="24" customHeight="1">
      <c r="A33" s="3"/>
      <c r="B33" s="3"/>
      <c r="C33" s="3"/>
      <c r="D33" s="12" t="s">
        <v>4</v>
      </c>
      <c r="E33" s="13"/>
      <c r="F33" s="84" t="str">
        <f>"30 กันยายน 2558"</f>
        <v>30 กันยายน 2558</v>
      </c>
      <c r="G33" s="13"/>
      <c r="H33" s="84" t="str">
        <f>"31 ธันวาคม 2557"</f>
        <v>31 ธันวาคม 2557</v>
      </c>
      <c r="I33" s="83"/>
      <c r="J33" s="84" t="str">
        <f>"30 กันยายน 2558"</f>
        <v>30 กันยายน 2558</v>
      </c>
      <c r="K33" s="13"/>
      <c r="L33" s="84" t="str">
        <f>"31 ธันวาคม 2557"</f>
        <v>31 ธันวาคม 2557</v>
      </c>
    </row>
    <row r="34" spans="1:12" ht="24" customHeight="1">
      <c r="A34" s="3"/>
      <c r="B34" s="3"/>
      <c r="C34" s="3"/>
      <c r="D34" s="15"/>
      <c r="E34" s="13"/>
      <c r="F34" s="16" t="s">
        <v>5</v>
      </c>
      <c r="G34" s="16"/>
      <c r="H34" s="16" t="s">
        <v>6</v>
      </c>
      <c r="I34" s="83"/>
      <c r="J34" s="16" t="s">
        <v>5</v>
      </c>
      <c r="K34" s="16"/>
      <c r="L34" s="16" t="s">
        <v>6</v>
      </c>
    </row>
    <row r="35" spans="1:12" ht="24" customHeight="1">
      <c r="A35" s="3"/>
      <c r="B35" s="3"/>
      <c r="C35" s="3"/>
      <c r="D35" s="15"/>
      <c r="E35" s="13"/>
      <c r="F35" s="16" t="s">
        <v>7</v>
      </c>
      <c r="G35" s="16"/>
      <c r="H35" s="16"/>
      <c r="I35" s="83"/>
      <c r="J35" s="16" t="s">
        <v>7</v>
      </c>
      <c r="K35" s="16"/>
      <c r="L35" s="16"/>
    </row>
    <row r="36" spans="1:12" ht="24" customHeight="1">
      <c r="A36" s="11" t="s">
        <v>20</v>
      </c>
      <c r="C36" s="17"/>
      <c r="F36" s="27"/>
      <c r="H36" s="27"/>
      <c r="I36" s="45"/>
      <c r="J36" s="27"/>
      <c r="L36" s="27"/>
    </row>
    <row r="37" spans="1:9" ht="24" customHeight="1">
      <c r="A37" s="11" t="s">
        <v>21</v>
      </c>
      <c r="H37" s="7"/>
      <c r="I37" s="26"/>
    </row>
    <row r="38" spans="1:12" ht="24" customHeight="1">
      <c r="A38" s="2" t="s">
        <v>129</v>
      </c>
      <c r="D38" s="18">
        <v>9</v>
      </c>
      <c r="F38" s="29">
        <v>291759</v>
      </c>
      <c r="H38" s="7">
        <v>290156</v>
      </c>
      <c r="I38" s="26"/>
      <c r="J38" s="29">
        <v>291759</v>
      </c>
      <c r="K38" s="29"/>
      <c r="L38" s="29">
        <v>290156</v>
      </c>
    </row>
    <row r="39" spans="1:12" ht="24" customHeight="1">
      <c r="A39" s="2" t="s">
        <v>92</v>
      </c>
      <c r="C39" s="17"/>
      <c r="D39" s="18" t="s">
        <v>134</v>
      </c>
      <c r="F39" s="29">
        <v>590006</v>
      </c>
      <c r="G39" s="29"/>
      <c r="H39" s="29">
        <v>450791</v>
      </c>
      <c r="I39" s="29"/>
      <c r="J39" s="29">
        <v>577772</v>
      </c>
      <c r="K39" s="29"/>
      <c r="L39" s="29">
        <v>440350</v>
      </c>
    </row>
    <row r="40" spans="1:12" ht="24" customHeight="1">
      <c r="A40" s="85" t="s">
        <v>99</v>
      </c>
      <c r="C40" s="17"/>
      <c r="D40" s="18">
        <v>11</v>
      </c>
      <c r="F40" s="29">
        <v>49544</v>
      </c>
      <c r="G40" s="29"/>
      <c r="H40" s="29">
        <v>49555</v>
      </c>
      <c r="I40" s="29"/>
      <c r="J40" s="29">
        <v>49544</v>
      </c>
      <c r="K40" s="29"/>
      <c r="L40" s="29">
        <v>49555</v>
      </c>
    </row>
    <row r="41" spans="1:12" ht="24" customHeight="1">
      <c r="A41" s="2" t="s">
        <v>126</v>
      </c>
      <c r="C41" s="17"/>
      <c r="D41" s="18">
        <v>12</v>
      </c>
      <c r="F41" s="29">
        <v>8836</v>
      </c>
      <c r="G41" s="29"/>
      <c r="H41" s="29">
        <v>8720</v>
      </c>
      <c r="I41" s="29"/>
      <c r="J41" s="29">
        <v>8836</v>
      </c>
      <c r="K41" s="29"/>
      <c r="L41" s="29">
        <v>8720</v>
      </c>
    </row>
    <row r="42" spans="1:12" ht="24" customHeight="1">
      <c r="A42" s="2" t="s">
        <v>115</v>
      </c>
      <c r="C42" s="17"/>
      <c r="D42" s="18"/>
      <c r="F42" s="29"/>
      <c r="G42" s="29"/>
      <c r="H42" s="29"/>
      <c r="I42" s="29"/>
      <c r="J42" s="29"/>
      <c r="K42" s="29"/>
      <c r="L42" s="29"/>
    </row>
    <row r="43" spans="1:12" ht="24" customHeight="1">
      <c r="A43" s="85" t="s">
        <v>116</v>
      </c>
      <c r="C43" s="17"/>
      <c r="D43" s="18">
        <v>8</v>
      </c>
      <c r="F43" s="29">
        <v>9321</v>
      </c>
      <c r="G43" s="29"/>
      <c r="H43" s="29">
        <v>16119</v>
      </c>
      <c r="I43" s="29"/>
      <c r="J43" s="29">
        <v>7988</v>
      </c>
      <c r="K43" s="29"/>
      <c r="L43" s="29">
        <v>14833</v>
      </c>
    </row>
    <row r="44" spans="1:12" ht="24" customHeight="1">
      <c r="A44" s="2" t="s">
        <v>93</v>
      </c>
      <c r="C44" s="17"/>
      <c r="D44" s="18"/>
      <c r="F44" s="29">
        <v>38840</v>
      </c>
      <c r="G44" s="29"/>
      <c r="H44" s="29">
        <v>35046</v>
      </c>
      <c r="I44" s="29"/>
      <c r="J44" s="29">
        <v>38257</v>
      </c>
      <c r="K44" s="29"/>
      <c r="L44" s="29">
        <v>34904</v>
      </c>
    </row>
    <row r="45" spans="1:12" ht="24" customHeight="1">
      <c r="A45" s="2" t="s">
        <v>22</v>
      </c>
      <c r="C45" s="17"/>
      <c r="D45" s="18"/>
      <c r="F45" s="29">
        <v>34583</v>
      </c>
      <c r="G45" s="29"/>
      <c r="H45" s="29">
        <v>13105</v>
      </c>
      <c r="I45" s="29"/>
      <c r="J45" s="29">
        <v>34318</v>
      </c>
      <c r="K45" s="29"/>
      <c r="L45" s="29">
        <v>12666</v>
      </c>
    </row>
    <row r="46" spans="1:12" ht="24" customHeight="1">
      <c r="A46" s="11" t="s">
        <v>23</v>
      </c>
      <c r="C46" s="17"/>
      <c r="D46" s="18"/>
      <c r="F46" s="55">
        <f>SUM(F38:F45)</f>
        <v>1022889</v>
      </c>
      <c r="G46" s="29"/>
      <c r="H46" s="55">
        <f>SUM(H38:H45)</f>
        <v>863492</v>
      </c>
      <c r="I46" s="29"/>
      <c r="J46" s="55">
        <f>SUM(J38:J45)</f>
        <v>1008474</v>
      </c>
      <c r="K46" s="29"/>
      <c r="L46" s="55">
        <f>SUM(L38:L45)</f>
        <v>851184</v>
      </c>
    </row>
    <row r="47" spans="1:12" ht="24" customHeight="1">
      <c r="A47" s="11" t="s">
        <v>24</v>
      </c>
      <c r="C47" s="17"/>
      <c r="D47" s="18"/>
      <c r="F47" s="29"/>
      <c r="G47" s="29"/>
      <c r="H47" s="29"/>
      <c r="I47" s="29"/>
      <c r="J47" s="29"/>
      <c r="K47" s="29"/>
      <c r="L47" s="29"/>
    </row>
    <row r="48" spans="1:12" ht="24" customHeight="1">
      <c r="A48" s="2" t="s">
        <v>25</v>
      </c>
      <c r="C48" s="17"/>
      <c r="D48" s="18">
        <v>12</v>
      </c>
      <c r="F48" s="29">
        <v>26512</v>
      </c>
      <c r="G48" s="29"/>
      <c r="H48" s="29">
        <v>33184</v>
      </c>
      <c r="I48" s="29"/>
      <c r="J48" s="29">
        <v>26512</v>
      </c>
      <c r="K48" s="29"/>
      <c r="L48" s="29">
        <v>33184</v>
      </c>
    </row>
    <row r="49" spans="1:12" ht="24" customHeight="1">
      <c r="A49" s="2" t="s">
        <v>26</v>
      </c>
      <c r="C49" s="17"/>
      <c r="D49" s="18">
        <v>8</v>
      </c>
      <c r="F49" s="29">
        <v>17752</v>
      </c>
      <c r="G49" s="86"/>
      <c r="H49" s="29">
        <v>22374</v>
      </c>
      <c r="I49" s="29"/>
      <c r="J49" s="29">
        <v>16050</v>
      </c>
      <c r="K49" s="86"/>
      <c r="L49" s="29">
        <v>19667</v>
      </c>
    </row>
    <row r="50" spans="1:12" ht="24" customHeight="1">
      <c r="A50" s="2" t="s">
        <v>27</v>
      </c>
      <c r="C50" s="17"/>
      <c r="D50" s="18"/>
      <c r="F50" s="29">
        <v>5640</v>
      </c>
      <c r="G50" s="29"/>
      <c r="H50" s="29">
        <v>3864</v>
      </c>
      <c r="I50" s="29"/>
      <c r="J50" s="29">
        <v>5457</v>
      </c>
      <c r="K50" s="29"/>
      <c r="L50" s="29">
        <v>3739</v>
      </c>
    </row>
    <row r="51" spans="1:12" ht="24" customHeight="1">
      <c r="A51" s="2" t="s">
        <v>87</v>
      </c>
      <c r="C51" s="17"/>
      <c r="D51" s="18"/>
      <c r="F51" s="29">
        <v>966</v>
      </c>
      <c r="G51" s="29"/>
      <c r="H51" s="29">
        <v>1202</v>
      </c>
      <c r="I51" s="29"/>
      <c r="J51" s="29">
        <v>0</v>
      </c>
      <c r="K51" s="29"/>
      <c r="L51" s="29">
        <v>0</v>
      </c>
    </row>
    <row r="52" spans="1:12" ht="24" customHeight="1">
      <c r="A52" s="11" t="s">
        <v>28</v>
      </c>
      <c r="C52" s="17"/>
      <c r="D52" s="18"/>
      <c r="E52" s="19"/>
      <c r="F52" s="55">
        <f>SUM(F48:F51)</f>
        <v>50870</v>
      </c>
      <c r="G52" s="29"/>
      <c r="H52" s="55">
        <f>SUM(H48:H51)</f>
        <v>60624</v>
      </c>
      <c r="I52" s="29"/>
      <c r="J52" s="55">
        <f>SUM(J48:J51)</f>
        <v>48019</v>
      </c>
      <c r="K52" s="29"/>
      <c r="L52" s="55">
        <f>SUM(L48:L51)</f>
        <v>56590</v>
      </c>
    </row>
    <row r="53" spans="1:12" ht="24" customHeight="1">
      <c r="A53" s="11" t="s">
        <v>29</v>
      </c>
      <c r="C53" s="17"/>
      <c r="D53" s="18"/>
      <c r="E53" s="19"/>
      <c r="F53" s="55">
        <f>SUM(F46,F52)</f>
        <v>1073759</v>
      </c>
      <c r="G53" s="29"/>
      <c r="H53" s="55">
        <f>SUM(H46,H52)</f>
        <v>924116</v>
      </c>
      <c r="I53" s="29"/>
      <c r="J53" s="55">
        <f>SUM(J46,J52)</f>
        <v>1056493</v>
      </c>
      <c r="K53" s="29"/>
      <c r="L53" s="55">
        <f>SUM(L46,L52)</f>
        <v>907774</v>
      </c>
    </row>
    <row r="54" spans="1:12" ht="24" customHeight="1">
      <c r="A54" s="11"/>
      <c r="C54" s="17"/>
      <c r="D54" s="18"/>
      <c r="E54" s="19"/>
      <c r="F54" s="29"/>
      <c r="G54" s="29"/>
      <c r="H54" s="29"/>
      <c r="I54" s="29"/>
      <c r="J54" s="29"/>
      <c r="K54" s="29"/>
      <c r="L54" s="29"/>
    </row>
    <row r="55" spans="1:12" ht="24" customHeight="1">
      <c r="A55" s="2" t="s">
        <v>18</v>
      </c>
      <c r="C55" s="17"/>
      <c r="D55" s="18"/>
      <c r="E55" s="19"/>
      <c r="F55" s="29"/>
      <c r="G55" s="29"/>
      <c r="H55" s="29"/>
      <c r="I55" s="29"/>
      <c r="J55" s="29"/>
      <c r="K55" s="29"/>
      <c r="L55" s="29"/>
    </row>
    <row r="56" spans="1:12" ht="24" customHeight="1">
      <c r="A56" s="1" t="s">
        <v>127</v>
      </c>
      <c r="B56" s="3"/>
      <c r="C56" s="3"/>
      <c r="D56" s="3"/>
      <c r="E56" s="4"/>
      <c r="F56" s="4"/>
      <c r="G56" s="4"/>
      <c r="H56" s="3"/>
      <c r="I56" s="92"/>
      <c r="J56" s="4"/>
      <c r="K56" s="4"/>
      <c r="L56" s="4"/>
    </row>
    <row r="57" spans="1:12" ht="24" customHeight="1">
      <c r="A57" s="1" t="s">
        <v>19</v>
      </c>
      <c r="B57" s="3"/>
      <c r="C57" s="3"/>
      <c r="D57" s="3"/>
      <c r="E57" s="4"/>
      <c r="F57" s="4"/>
      <c r="G57" s="4"/>
      <c r="H57" s="3"/>
      <c r="I57" s="92"/>
      <c r="J57" s="4"/>
      <c r="K57" s="4"/>
      <c r="L57" s="4"/>
    </row>
    <row r="58" spans="1:12" ht="24" customHeight="1">
      <c r="A58" s="1" t="s">
        <v>154</v>
      </c>
      <c r="B58" s="3"/>
      <c r="C58" s="3"/>
      <c r="D58" s="3"/>
      <c r="E58" s="4"/>
      <c r="F58" s="4"/>
      <c r="G58" s="4"/>
      <c r="H58" s="3"/>
      <c r="I58" s="92"/>
      <c r="J58" s="4"/>
      <c r="K58" s="4"/>
      <c r="L58" s="4"/>
    </row>
    <row r="59" spans="1:12" ht="24" customHeight="1">
      <c r="A59" s="5"/>
      <c r="B59" s="3"/>
      <c r="C59" s="3"/>
      <c r="D59" s="3"/>
      <c r="E59" s="6"/>
      <c r="G59" s="6"/>
      <c r="H59" s="3"/>
      <c r="I59" s="92"/>
      <c r="J59" s="5"/>
      <c r="K59" s="6"/>
      <c r="L59" s="42" t="s">
        <v>1</v>
      </c>
    </row>
    <row r="60" spans="1:12" s="11" customFormat="1" ht="24" customHeight="1">
      <c r="A60" s="8"/>
      <c r="B60" s="9"/>
      <c r="C60" s="9"/>
      <c r="D60" s="99"/>
      <c r="E60" s="8"/>
      <c r="F60" s="110" t="s">
        <v>2</v>
      </c>
      <c r="G60" s="110"/>
      <c r="H60" s="110"/>
      <c r="I60" s="98"/>
      <c r="J60" s="109" t="s">
        <v>3</v>
      </c>
      <c r="K60" s="109"/>
      <c r="L60" s="109"/>
    </row>
    <row r="61" spans="1:12" ht="24" customHeight="1">
      <c r="A61" s="3"/>
      <c r="B61" s="3"/>
      <c r="C61" s="3"/>
      <c r="D61" s="12" t="s">
        <v>4</v>
      </c>
      <c r="E61" s="13"/>
      <c r="F61" s="84" t="str">
        <f>"30 กันยายน 2558"</f>
        <v>30 กันยายน 2558</v>
      </c>
      <c r="G61" s="13"/>
      <c r="H61" s="84" t="str">
        <f>"31 ธันวาคม 2557"</f>
        <v>31 ธันวาคม 2557</v>
      </c>
      <c r="I61" s="83"/>
      <c r="J61" s="84" t="str">
        <f>"30 กันยายน 2558"</f>
        <v>30 กันยายน 2558</v>
      </c>
      <c r="K61" s="13"/>
      <c r="L61" s="84" t="str">
        <f>"31 ธันวาคม 2557"</f>
        <v>31 ธันวาคม 2557</v>
      </c>
    </row>
    <row r="62" spans="1:12" ht="24" customHeight="1">
      <c r="A62" s="3"/>
      <c r="B62" s="3"/>
      <c r="C62" s="3"/>
      <c r="D62" s="100"/>
      <c r="E62" s="13"/>
      <c r="F62" s="16" t="s">
        <v>5</v>
      </c>
      <c r="G62" s="16"/>
      <c r="H62" s="16" t="s">
        <v>6</v>
      </c>
      <c r="I62" s="83"/>
      <c r="J62" s="16" t="s">
        <v>5</v>
      </c>
      <c r="K62" s="16"/>
      <c r="L62" s="16" t="s">
        <v>6</v>
      </c>
    </row>
    <row r="63" spans="1:12" ht="24" customHeight="1">
      <c r="A63" s="3"/>
      <c r="B63" s="3"/>
      <c r="C63" s="3"/>
      <c r="D63" s="100"/>
      <c r="E63" s="13"/>
      <c r="F63" s="16" t="s">
        <v>7</v>
      </c>
      <c r="G63" s="16"/>
      <c r="H63" s="16"/>
      <c r="I63" s="83"/>
      <c r="J63" s="16" t="s">
        <v>7</v>
      </c>
      <c r="K63" s="16"/>
      <c r="L63" s="16"/>
    </row>
    <row r="64" spans="1:9" ht="24" customHeight="1">
      <c r="A64" s="11" t="s">
        <v>30</v>
      </c>
      <c r="C64" s="17"/>
      <c r="D64" s="18"/>
      <c r="H64" s="7"/>
      <c r="I64" s="26"/>
    </row>
    <row r="65" spans="1:9" ht="24" customHeight="1">
      <c r="A65" s="2" t="s">
        <v>31</v>
      </c>
      <c r="C65" s="17"/>
      <c r="D65" s="18">
        <v>13</v>
      </c>
      <c r="H65" s="7"/>
      <c r="I65" s="26"/>
    </row>
    <row r="66" spans="1:9" ht="24" customHeight="1">
      <c r="A66" s="2" t="s">
        <v>94</v>
      </c>
      <c r="C66" s="17"/>
      <c r="D66" s="18"/>
      <c r="H66" s="7"/>
      <c r="I66" s="26"/>
    </row>
    <row r="67" spans="1:9" ht="24" customHeight="1">
      <c r="A67" s="2" t="s">
        <v>161</v>
      </c>
      <c r="C67" s="17"/>
      <c r="D67" s="18"/>
      <c r="H67" s="7"/>
      <c r="I67" s="26"/>
    </row>
    <row r="68" spans="1:12" ht="24" customHeight="1" thickBot="1">
      <c r="A68" s="2" t="s">
        <v>162</v>
      </c>
      <c r="C68" s="17"/>
      <c r="D68" s="18"/>
      <c r="F68" s="71">
        <v>345000</v>
      </c>
      <c r="G68" s="29"/>
      <c r="H68" s="71">
        <v>300000</v>
      </c>
      <c r="I68" s="29"/>
      <c r="J68" s="71">
        <v>345000</v>
      </c>
      <c r="K68" s="29"/>
      <c r="L68" s="71">
        <v>300000</v>
      </c>
    </row>
    <row r="69" spans="1:12" ht="24" customHeight="1" thickTop="1">
      <c r="A69" s="2" t="s">
        <v>95</v>
      </c>
      <c r="C69" s="17"/>
      <c r="D69" s="18"/>
      <c r="E69" s="19"/>
      <c r="F69" s="29"/>
      <c r="G69" s="29"/>
      <c r="H69" s="29"/>
      <c r="I69" s="29"/>
      <c r="J69" s="29"/>
      <c r="K69" s="29"/>
      <c r="L69" s="29"/>
    </row>
    <row r="70" spans="1:12" ht="24" customHeight="1">
      <c r="A70" s="2" t="s">
        <v>166</v>
      </c>
      <c r="C70" s="17"/>
      <c r="D70" s="18"/>
      <c r="E70" s="19"/>
      <c r="F70" s="29"/>
      <c r="G70" s="29"/>
      <c r="H70" s="29"/>
      <c r="I70" s="29"/>
      <c r="J70" s="29"/>
      <c r="K70" s="29"/>
      <c r="L70" s="29"/>
    </row>
    <row r="71" spans="1:12" ht="24" customHeight="1">
      <c r="A71" s="2" t="s">
        <v>163</v>
      </c>
      <c r="C71" s="17"/>
      <c r="D71" s="18"/>
      <c r="E71" s="19"/>
      <c r="F71" s="29">
        <v>255000</v>
      </c>
      <c r="G71" s="29"/>
      <c r="H71" s="29">
        <v>255000</v>
      </c>
      <c r="I71" s="29"/>
      <c r="J71" s="29">
        <v>255000</v>
      </c>
      <c r="K71" s="29"/>
      <c r="L71" s="29">
        <v>255000</v>
      </c>
    </row>
    <row r="72" spans="1:12" ht="24" customHeight="1">
      <c r="A72" s="85" t="s">
        <v>96</v>
      </c>
      <c r="C72" s="17"/>
      <c r="D72" s="18"/>
      <c r="E72" s="19"/>
      <c r="F72" s="29"/>
      <c r="G72" s="29"/>
      <c r="H72" s="29"/>
      <c r="I72" s="29"/>
      <c r="J72" s="29"/>
      <c r="K72" s="29"/>
      <c r="L72" s="29"/>
    </row>
    <row r="73" spans="1:12" ht="24" customHeight="1">
      <c r="A73" s="85" t="s">
        <v>117</v>
      </c>
      <c r="C73" s="17"/>
      <c r="E73" s="19"/>
      <c r="F73" s="72"/>
      <c r="G73" s="29"/>
      <c r="H73" s="72"/>
      <c r="I73" s="72"/>
      <c r="J73" s="72"/>
      <c r="K73" s="29"/>
      <c r="L73" s="72"/>
    </row>
    <row r="74" spans="1:12" ht="24" customHeight="1">
      <c r="A74" s="87" t="s">
        <v>130</v>
      </c>
      <c r="C74" s="17"/>
      <c r="D74" s="18"/>
      <c r="E74" s="19"/>
      <c r="F74" s="72">
        <v>30000</v>
      </c>
      <c r="G74" s="29"/>
      <c r="H74" s="72">
        <v>30000</v>
      </c>
      <c r="I74" s="72"/>
      <c r="J74" s="72">
        <v>30000</v>
      </c>
      <c r="K74" s="29"/>
      <c r="L74" s="72">
        <v>30000</v>
      </c>
    </row>
    <row r="75" spans="1:12" ht="24" customHeight="1">
      <c r="A75" s="87" t="s">
        <v>175</v>
      </c>
      <c r="C75" s="17"/>
      <c r="D75" s="18"/>
      <c r="E75" s="19"/>
      <c r="F75" s="72">
        <v>282</v>
      </c>
      <c r="G75" s="29"/>
      <c r="H75" s="72">
        <v>282</v>
      </c>
      <c r="I75" s="72"/>
      <c r="J75" s="72">
        <v>0</v>
      </c>
      <c r="K75" s="29"/>
      <c r="L75" s="72">
        <v>0</v>
      </c>
    </row>
    <row r="76" spans="1:12" ht="24" customHeight="1">
      <c r="A76" s="2" t="s">
        <v>97</v>
      </c>
      <c r="C76" s="17"/>
      <c r="E76" s="19"/>
      <c r="F76" s="30">
        <v>87706</v>
      </c>
      <c r="G76" s="29"/>
      <c r="H76" s="30">
        <v>67301</v>
      </c>
      <c r="I76" s="29"/>
      <c r="J76" s="30">
        <v>125884</v>
      </c>
      <c r="K76" s="29"/>
      <c r="L76" s="30">
        <v>104136</v>
      </c>
    </row>
    <row r="77" spans="1:12" s="32" customFormat="1" ht="24" customHeight="1">
      <c r="A77" s="11" t="s">
        <v>32</v>
      </c>
      <c r="C77" s="75"/>
      <c r="E77" s="19"/>
      <c r="F77" s="55">
        <f>SUM(F71:F76)</f>
        <v>372988</v>
      </c>
      <c r="G77" s="29"/>
      <c r="H77" s="55">
        <f>SUM(H71:H76)</f>
        <v>352583</v>
      </c>
      <c r="I77" s="29"/>
      <c r="J77" s="55">
        <f>SUM(J71:J76)</f>
        <v>410884</v>
      </c>
      <c r="K77" s="29"/>
      <c r="L77" s="55">
        <f>SUM(L71:L76)</f>
        <v>389136</v>
      </c>
    </row>
    <row r="78" spans="1:12" ht="24" customHeight="1" thickBot="1">
      <c r="A78" s="11" t="s">
        <v>33</v>
      </c>
      <c r="C78" s="17"/>
      <c r="E78" s="19"/>
      <c r="F78" s="71">
        <f>F53+F77</f>
        <v>1446747</v>
      </c>
      <c r="G78" s="29">
        <f>G53+G77</f>
        <v>0</v>
      </c>
      <c r="H78" s="71">
        <f>H53+H77</f>
        <v>1276699</v>
      </c>
      <c r="I78" s="29"/>
      <c r="J78" s="71">
        <f>J53+J77</f>
        <v>1467377</v>
      </c>
      <c r="K78" s="29">
        <f>K53+K77</f>
        <v>0</v>
      </c>
      <c r="L78" s="71">
        <f>L53+L77</f>
        <v>1296910</v>
      </c>
    </row>
    <row r="79" spans="3:12" ht="24" customHeight="1" thickTop="1">
      <c r="C79" s="17"/>
      <c r="F79" s="48">
        <f>SUM(F78-F25)</f>
        <v>0</v>
      </c>
      <c r="G79" s="48"/>
      <c r="H79" s="48">
        <f>SUM(H78-H25)</f>
        <v>0</v>
      </c>
      <c r="I79" s="19"/>
      <c r="J79" s="48">
        <f>SUM(J78-J25)</f>
        <v>0</v>
      </c>
      <c r="K79" s="48"/>
      <c r="L79" s="48">
        <f>SUM(L78-L25)</f>
        <v>0</v>
      </c>
    </row>
    <row r="80" spans="1:3" ht="24" customHeight="1">
      <c r="A80" s="2" t="s">
        <v>18</v>
      </c>
      <c r="C80" s="17"/>
    </row>
    <row r="81" ht="24" customHeight="1">
      <c r="C81" s="17"/>
    </row>
    <row r="82" spans="1:3" ht="24" customHeight="1">
      <c r="A82" s="33"/>
      <c r="B82" s="33"/>
      <c r="C82" s="33"/>
    </row>
    <row r="83" spans="1:3" ht="24" customHeight="1">
      <c r="A83" s="32"/>
      <c r="B83" s="32"/>
      <c r="C83" s="32"/>
    </row>
    <row r="84" spans="1:4" ht="24" customHeight="1">
      <c r="A84" s="32"/>
      <c r="B84" s="32"/>
      <c r="C84" s="17"/>
      <c r="D84" s="2" t="s">
        <v>34</v>
      </c>
    </row>
    <row r="85" spans="1:3" ht="24" customHeight="1">
      <c r="A85" s="33"/>
      <c r="B85" s="33"/>
      <c r="C85" s="33"/>
    </row>
  </sheetData>
  <sheetProtection/>
  <mergeCells count="6">
    <mergeCell ref="J5:L5"/>
    <mergeCell ref="F5:H5"/>
    <mergeCell ref="F32:H32"/>
    <mergeCell ref="J32:L32"/>
    <mergeCell ref="F60:H60"/>
    <mergeCell ref="J60:L60"/>
  </mergeCells>
  <printOptions/>
  <pageMargins left="0.93" right="0.196850393700787" top="0.78740157480315" bottom="0.196850393700787" header="0.196850393700787" footer="0.196850393700787"/>
  <pageSetup fitToHeight="3" horizontalDpi="600" verticalDpi="600" orientation="portrait" paperSize="9" scale="84" r:id="rId1"/>
  <rowBreaks count="2" manualBreakCount="2">
    <brk id="27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GridLines="0" tabSelected="1" view="pageBreakPreview" zoomScale="118" zoomScaleSheetLayoutView="118" zoomScalePageLayoutView="0" workbookViewId="0" topLeftCell="A78">
      <selection activeCell="A88" sqref="A88"/>
    </sheetView>
  </sheetViews>
  <sheetFormatPr defaultColWidth="12.8515625" defaultRowHeight="22.5" customHeight="1"/>
  <cols>
    <col min="1" max="1" width="14.57421875" style="2" customWidth="1"/>
    <col min="2" max="2" width="14.7109375" style="2" customWidth="1"/>
    <col min="3" max="3" width="16.57421875" style="2" customWidth="1"/>
    <col min="4" max="4" width="7.00390625" style="2" customWidth="1"/>
    <col min="5" max="5" width="0.9921875" style="7" customWidth="1"/>
    <col min="6" max="6" width="12.7109375" style="7" customWidth="1"/>
    <col min="7" max="7" width="1.28515625" style="7" customWidth="1"/>
    <col min="8" max="8" width="12.7109375" style="2" customWidth="1"/>
    <col min="9" max="9" width="1.28515625" style="7" customWidth="1"/>
    <col min="10" max="10" width="12.7109375" style="7" customWidth="1"/>
    <col min="11" max="11" width="1.28515625" style="7" customWidth="1"/>
    <col min="12" max="12" width="12.7109375" style="7" customWidth="1"/>
    <col min="13" max="13" width="0.42578125" style="2" hidden="1" customWidth="1"/>
    <col min="14" max="14" width="1.421875" style="2" customWidth="1"/>
    <col min="15" max="16384" width="12.8515625" style="2" customWidth="1"/>
  </cols>
  <sheetData>
    <row r="1" spans="1:12" ht="22.5" customHeight="1">
      <c r="A1" s="32"/>
      <c r="B1" s="32"/>
      <c r="C1" s="32"/>
      <c r="L1" s="34" t="s">
        <v>35</v>
      </c>
    </row>
    <row r="2" spans="1:12" ht="22.5" customHeight="1">
      <c r="A2" s="1" t="s">
        <v>127</v>
      </c>
      <c r="B2" s="3"/>
      <c r="C2" s="3"/>
      <c r="D2" s="3"/>
      <c r="E2" s="4"/>
      <c r="F2" s="4"/>
      <c r="G2" s="4"/>
      <c r="H2" s="3"/>
      <c r="I2" s="4"/>
      <c r="J2" s="4"/>
      <c r="K2" s="4"/>
      <c r="L2" s="4"/>
    </row>
    <row r="3" spans="1:12" ht="22.5" customHeight="1">
      <c r="A3" s="1" t="s">
        <v>36</v>
      </c>
      <c r="B3" s="3"/>
      <c r="C3" s="3"/>
      <c r="D3" s="3"/>
      <c r="E3" s="4"/>
      <c r="F3" s="4"/>
      <c r="G3" s="4"/>
      <c r="H3" s="3"/>
      <c r="I3" s="4"/>
      <c r="J3" s="4"/>
      <c r="K3" s="4"/>
      <c r="L3" s="4"/>
    </row>
    <row r="4" spans="1:12" s="17" customFormat="1" ht="22.5" customHeight="1">
      <c r="A4" s="35" t="s">
        <v>155</v>
      </c>
      <c r="B4" s="3"/>
      <c r="C4" s="3"/>
      <c r="D4" s="3"/>
      <c r="E4" s="4"/>
      <c r="F4" s="4"/>
      <c r="G4" s="4"/>
      <c r="H4" s="3"/>
      <c r="I4" s="4"/>
      <c r="J4" s="4"/>
      <c r="K4" s="4"/>
      <c r="L4" s="4"/>
    </row>
    <row r="5" spans="1:12" ht="22.5" customHeight="1">
      <c r="A5" s="5"/>
      <c r="B5" s="3"/>
      <c r="C5" s="3"/>
      <c r="D5" s="3"/>
      <c r="E5" s="6"/>
      <c r="G5" s="6"/>
      <c r="H5" s="3"/>
      <c r="I5" s="6"/>
      <c r="J5" s="5"/>
      <c r="K5" s="6"/>
      <c r="L5" s="42" t="s">
        <v>1</v>
      </c>
    </row>
    <row r="6" spans="1:12" s="11" customFormat="1" ht="22.5" customHeight="1">
      <c r="A6" s="8"/>
      <c r="B6" s="9"/>
      <c r="C6" s="9"/>
      <c r="D6" s="9"/>
      <c r="E6" s="8"/>
      <c r="F6" s="36"/>
      <c r="G6" s="97" t="s">
        <v>2</v>
      </c>
      <c r="H6" s="97"/>
      <c r="I6" s="8"/>
      <c r="J6" s="109" t="s">
        <v>3</v>
      </c>
      <c r="K6" s="109"/>
      <c r="L6" s="109"/>
    </row>
    <row r="7" spans="1:12" ht="22.5" customHeight="1">
      <c r="A7" s="3"/>
      <c r="B7" s="3"/>
      <c r="C7" s="3"/>
      <c r="D7" s="12" t="s">
        <v>4</v>
      </c>
      <c r="E7" s="13"/>
      <c r="F7" s="14">
        <v>2558</v>
      </c>
      <c r="G7" s="13"/>
      <c r="H7" s="14">
        <v>2557</v>
      </c>
      <c r="I7" s="13"/>
      <c r="J7" s="14">
        <v>2558</v>
      </c>
      <c r="K7" s="13"/>
      <c r="L7" s="14">
        <v>2557</v>
      </c>
    </row>
    <row r="8" spans="1:6" ht="22.5" customHeight="1">
      <c r="A8" s="11" t="s">
        <v>98</v>
      </c>
      <c r="C8" s="17"/>
      <c r="D8" s="7"/>
      <c r="F8" s="2"/>
    </row>
    <row r="9" spans="1:6" ht="22.5" customHeight="1">
      <c r="A9" s="11" t="s">
        <v>37</v>
      </c>
      <c r="C9" s="17"/>
      <c r="D9" s="7"/>
      <c r="F9" s="2"/>
    </row>
    <row r="10" spans="1:12" ht="22.5" customHeight="1">
      <c r="A10" s="2" t="s">
        <v>38</v>
      </c>
      <c r="C10" s="17"/>
      <c r="D10" s="37"/>
      <c r="F10" s="19">
        <v>1007760</v>
      </c>
      <c r="H10" s="7">
        <v>664055</v>
      </c>
      <c r="I10" s="29"/>
      <c r="J10" s="101">
        <v>998170</v>
      </c>
      <c r="K10" s="29"/>
      <c r="L10" s="29">
        <v>646618</v>
      </c>
    </row>
    <row r="11" spans="1:12" ht="22.5" customHeight="1">
      <c r="A11" s="2" t="s">
        <v>39</v>
      </c>
      <c r="C11" s="17"/>
      <c r="D11" s="18"/>
      <c r="F11" s="19">
        <v>1438</v>
      </c>
      <c r="H11" s="7">
        <v>5556</v>
      </c>
      <c r="I11" s="29"/>
      <c r="J11" s="101">
        <v>3044</v>
      </c>
      <c r="K11" s="29"/>
      <c r="L11" s="29">
        <v>8502</v>
      </c>
    </row>
    <row r="12" spans="1:12" ht="22.5" customHeight="1">
      <c r="A12" s="11" t="s">
        <v>40</v>
      </c>
      <c r="C12" s="17"/>
      <c r="D12" s="23"/>
      <c r="F12" s="22">
        <f>SUM(F10:F11)</f>
        <v>1009198</v>
      </c>
      <c r="H12" s="22">
        <f>SUM(H10:H11)</f>
        <v>669611</v>
      </c>
      <c r="J12" s="22">
        <f>SUM(J10:J11)</f>
        <v>1001214</v>
      </c>
      <c r="L12" s="22">
        <f>SUM(L10:L11)</f>
        <v>655120</v>
      </c>
    </row>
    <row r="13" spans="1:8" ht="22.5" customHeight="1">
      <c r="A13" s="11" t="s">
        <v>41</v>
      </c>
      <c r="C13" s="17"/>
      <c r="D13" s="23"/>
      <c r="H13" s="7"/>
    </row>
    <row r="14" spans="1:12" ht="22.5" customHeight="1">
      <c r="A14" s="6" t="s">
        <v>42</v>
      </c>
      <c r="C14" s="17"/>
      <c r="D14" s="37"/>
      <c r="F14" s="19">
        <v>659182</v>
      </c>
      <c r="H14" s="28">
        <v>437080</v>
      </c>
      <c r="I14" s="53"/>
      <c r="J14" s="101">
        <v>660909</v>
      </c>
      <c r="K14" s="53"/>
      <c r="L14" s="28">
        <v>432192</v>
      </c>
    </row>
    <row r="15" spans="1:12" ht="22.5" customHeight="1">
      <c r="A15" s="6" t="s">
        <v>43</v>
      </c>
      <c r="C15" s="17"/>
      <c r="D15" s="37"/>
      <c r="F15" s="19">
        <v>139757</v>
      </c>
      <c r="H15" s="28">
        <v>130113</v>
      </c>
      <c r="I15" s="53"/>
      <c r="J15" s="101">
        <v>135643</v>
      </c>
      <c r="K15" s="53"/>
      <c r="L15" s="28">
        <v>120711</v>
      </c>
    </row>
    <row r="16" spans="1:12" ht="22.5" customHeight="1">
      <c r="A16" s="6" t="s">
        <v>44</v>
      </c>
      <c r="C16" s="17"/>
      <c r="D16" s="37"/>
      <c r="F16" s="19">
        <v>57513</v>
      </c>
      <c r="H16" s="28">
        <v>44168</v>
      </c>
      <c r="I16" s="53"/>
      <c r="J16" s="101">
        <v>55259</v>
      </c>
      <c r="K16" s="53"/>
      <c r="L16" s="28">
        <v>39374</v>
      </c>
    </row>
    <row r="17" spans="1:12" ht="22.5" customHeight="1">
      <c r="A17" s="11" t="s">
        <v>45</v>
      </c>
      <c r="C17" s="17"/>
      <c r="D17" s="23"/>
      <c r="F17" s="22">
        <f>SUM(F14:F16)</f>
        <v>856452</v>
      </c>
      <c r="H17" s="22">
        <f>SUM(H14:H16)</f>
        <v>611361</v>
      </c>
      <c r="J17" s="22">
        <f>SUM(J14:J16)</f>
        <v>851811</v>
      </c>
      <c r="L17" s="22">
        <f>SUM(L14:L16)</f>
        <v>592277</v>
      </c>
    </row>
    <row r="18" spans="1:12" ht="22.5" customHeight="1">
      <c r="A18" s="11" t="s">
        <v>121</v>
      </c>
      <c r="C18" s="17"/>
      <c r="D18" s="23"/>
      <c r="F18" s="19">
        <f>SUM(F12-F17)</f>
        <v>152746</v>
      </c>
      <c r="H18" s="19">
        <f>SUM(H12-H17)</f>
        <v>58250</v>
      </c>
      <c r="J18" s="19">
        <f>SUM(J12-J17)</f>
        <v>149403</v>
      </c>
      <c r="L18" s="19">
        <f>SUM(L12-L17)</f>
        <v>62843</v>
      </c>
    </row>
    <row r="19" spans="1:12" ht="22.5" customHeight="1">
      <c r="A19" s="2" t="s">
        <v>46</v>
      </c>
      <c r="C19" s="17"/>
      <c r="D19" s="37"/>
      <c r="F19" s="38">
        <v>-3505</v>
      </c>
      <c r="G19" s="26"/>
      <c r="H19" s="30">
        <v>-5235</v>
      </c>
      <c r="I19" s="29"/>
      <c r="J19" s="102">
        <v>-3423</v>
      </c>
      <c r="K19" s="29"/>
      <c r="L19" s="30">
        <v>-5183</v>
      </c>
    </row>
    <row r="20" spans="1:12" ht="22.5" customHeight="1">
      <c r="A20" s="11" t="s">
        <v>122</v>
      </c>
      <c r="C20" s="17"/>
      <c r="D20" s="23"/>
      <c r="F20" s="19">
        <f>SUM(F18:F19)</f>
        <v>149241</v>
      </c>
      <c r="G20" s="26"/>
      <c r="H20" s="19">
        <f>SUM(H18:H19)</f>
        <v>53015</v>
      </c>
      <c r="I20" s="26"/>
      <c r="J20" s="19">
        <f>SUM(J18:J19)</f>
        <v>145980</v>
      </c>
      <c r="K20" s="26"/>
      <c r="L20" s="19">
        <f>SUM(L18:L19)</f>
        <v>57660</v>
      </c>
    </row>
    <row r="21" spans="1:12" ht="22.5" customHeight="1">
      <c r="A21" s="2" t="s">
        <v>123</v>
      </c>
      <c r="C21" s="17"/>
      <c r="D21" s="18">
        <v>15</v>
      </c>
      <c r="E21" s="26"/>
      <c r="F21" s="38">
        <v>-30684</v>
      </c>
      <c r="G21" s="26"/>
      <c r="H21" s="30">
        <v>-11836</v>
      </c>
      <c r="I21" s="29"/>
      <c r="J21" s="102">
        <v>-30165</v>
      </c>
      <c r="K21" s="29"/>
      <c r="L21" s="30">
        <v>-11801</v>
      </c>
    </row>
    <row r="22" spans="1:12" ht="22.5" customHeight="1">
      <c r="A22" s="11" t="s">
        <v>47</v>
      </c>
      <c r="C22" s="17"/>
      <c r="D22" s="37"/>
      <c r="F22" s="22">
        <f>SUM(F20:F21)</f>
        <v>118557</v>
      </c>
      <c r="H22" s="22">
        <f>SUM(H20:H21)</f>
        <v>41179</v>
      </c>
      <c r="J22" s="22">
        <f>SUM(J20:J21)</f>
        <v>115815</v>
      </c>
      <c r="L22" s="22">
        <f>SUM(L20:L21)</f>
        <v>45859</v>
      </c>
    </row>
    <row r="23" ht="22.5" customHeight="1">
      <c r="H23" s="7"/>
    </row>
    <row r="24" spans="1:8" ht="22.5" customHeight="1">
      <c r="A24" s="11" t="s">
        <v>48</v>
      </c>
      <c r="C24" s="17"/>
      <c r="D24" s="18"/>
      <c r="H24" s="7"/>
    </row>
    <row r="25" spans="1:12" ht="22.5" customHeight="1">
      <c r="A25" s="2" t="s">
        <v>49</v>
      </c>
      <c r="C25" s="17"/>
      <c r="D25" s="18"/>
      <c r="E25" s="39"/>
      <c r="F25" s="40">
        <v>0</v>
      </c>
      <c r="G25" s="39"/>
      <c r="H25" s="40">
        <v>0</v>
      </c>
      <c r="I25" s="39"/>
      <c r="J25" s="40">
        <v>0</v>
      </c>
      <c r="K25" s="39"/>
      <c r="L25" s="40">
        <v>0</v>
      </c>
    </row>
    <row r="26" spans="1:12" s="17" customFormat="1" ht="22.5" customHeight="1" thickBot="1">
      <c r="A26" s="11" t="s">
        <v>50</v>
      </c>
      <c r="D26" s="18"/>
      <c r="E26" s="27"/>
      <c r="F26" s="41">
        <f>SUM(F22:F25)</f>
        <v>118557</v>
      </c>
      <c r="G26" s="27"/>
      <c r="H26" s="41">
        <f>SUM(H22:H25)</f>
        <v>41179</v>
      </c>
      <c r="I26" s="27"/>
      <c r="J26" s="41">
        <f>SUM(J22:J25)</f>
        <v>115815</v>
      </c>
      <c r="K26" s="27"/>
      <c r="L26" s="41">
        <f>SUM(L22:L25)</f>
        <v>45859</v>
      </c>
    </row>
    <row r="27" spans="1:12" s="17" customFormat="1" ht="22.5" customHeight="1" thickTop="1">
      <c r="A27" s="2"/>
      <c r="D27" s="18"/>
      <c r="E27" s="27"/>
      <c r="F27" s="26"/>
      <c r="G27" s="27"/>
      <c r="H27" s="26"/>
      <c r="I27" s="27"/>
      <c r="J27" s="26"/>
      <c r="K27" s="27"/>
      <c r="L27" s="26"/>
    </row>
    <row r="28" spans="1:8" ht="22.5" customHeight="1">
      <c r="A28" s="76" t="s">
        <v>51</v>
      </c>
      <c r="C28" s="17"/>
      <c r="D28" s="18">
        <v>16</v>
      </c>
      <c r="H28" s="7"/>
    </row>
    <row r="29" spans="1:12" ht="22.5" customHeight="1">
      <c r="A29" s="77" t="s">
        <v>52</v>
      </c>
      <c r="C29" s="17"/>
      <c r="D29" s="18"/>
      <c r="H29" s="7"/>
      <c r="L29" s="34" t="s">
        <v>138</v>
      </c>
    </row>
    <row r="30" spans="1:12" ht="22.5" customHeight="1" thickBot="1">
      <c r="A30" s="77" t="s">
        <v>141</v>
      </c>
      <c r="C30" s="17"/>
      <c r="D30" s="18"/>
      <c r="E30" s="39"/>
      <c r="F30" s="43">
        <f>SUM(F26/F33)</f>
        <v>0.11623235294117647</v>
      </c>
      <c r="G30" s="39"/>
      <c r="H30" s="43">
        <v>0.06</v>
      </c>
      <c r="I30" s="39"/>
      <c r="J30" s="43">
        <f>SUM(J26/J33)</f>
        <v>0.11354411764705882</v>
      </c>
      <c r="K30" s="39"/>
      <c r="L30" s="43">
        <v>0.07</v>
      </c>
    </row>
    <row r="31" spans="1:12" ht="15" customHeight="1" thickTop="1">
      <c r="A31" s="77"/>
      <c r="C31" s="17"/>
      <c r="D31" s="18"/>
      <c r="E31" s="39"/>
      <c r="F31" s="96"/>
      <c r="G31" s="39"/>
      <c r="H31" s="96"/>
      <c r="I31" s="39"/>
      <c r="J31" s="96"/>
      <c r="K31" s="39"/>
      <c r="L31" s="96"/>
    </row>
    <row r="32" spans="1:12" ht="22.5" customHeight="1">
      <c r="A32" s="77"/>
      <c r="C32" s="17"/>
      <c r="D32" s="18"/>
      <c r="E32" s="39"/>
      <c r="F32" s="96"/>
      <c r="G32" s="39"/>
      <c r="H32" s="96"/>
      <c r="I32" s="39"/>
      <c r="J32" s="96"/>
      <c r="K32" s="39"/>
      <c r="L32" s="34" t="s">
        <v>139</v>
      </c>
    </row>
    <row r="33" spans="1:12" s="17" customFormat="1" ht="22.5" customHeight="1" thickBot="1">
      <c r="A33" s="2" t="s">
        <v>140</v>
      </c>
      <c r="D33" s="44"/>
      <c r="E33" s="27"/>
      <c r="F33" s="41">
        <v>1020000</v>
      </c>
      <c r="G33" s="27"/>
      <c r="H33" s="41">
        <v>640000</v>
      </c>
      <c r="I33" s="27"/>
      <c r="J33" s="41">
        <v>1020000</v>
      </c>
      <c r="K33" s="27"/>
      <c r="L33" s="41">
        <v>640000</v>
      </c>
    </row>
    <row r="34" spans="1:12" s="17" customFormat="1" ht="22.5" customHeight="1" thickTop="1">
      <c r="A34" s="2"/>
      <c r="D34" s="44"/>
      <c r="E34" s="27"/>
      <c r="F34" s="45"/>
      <c r="G34" s="27"/>
      <c r="H34" s="26"/>
      <c r="I34" s="27"/>
      <c r="J34" s="45"/>
      <c r="K34" s="27"/>
      <c r="L34" s="26"/>
    </row>
    <row r="35" spans="1:3" ht="22.5" customHeight="1">
      <c r="A35" s="2" t="s">
        <v>18</v>
      </c>
      <c r="C35" s="17"/>
    </row>
    <row r="36" spans="1:12" ht="22.5" customHeight="1">
      <c r="A36" s="32"/>
      <c r="B36" s="32"/>
      <c r="C36" s="32"/>
      <c r="L36" s="34" t="s">
        <v>35</v>
      </c>
    </row>
    <row r="37" spans="1:12" ht="22.5" customHeight="1">
      <c r="A37" s="1" t="s">
        <v>127</v>
      </c>
      <c r="B37" s="3"/>
      <c r="C37" s="3"/>
      <c r="D37" s="3"/>
      <c r="E37" s="4"/>
      <c r="F37" s="4"/>
      <c r="G37" s="4"/>
      <c r="H37" s="3"/>
      <c r="I37" s="4"/>
      <c r="J37" s="4"/>
      <c r="K37" s="4"/>
      <c r="L37" s="4"/>
    </row>
    <row r="38" spans="1:12" ht="22.5" customHeight="1">
      <c r="A38" s="1" t="s">
        <v>36</v>
      </c>
      <c r="B38" s="3"/>
      <c r="C38" s="3"/>
      <c r="D38" s="3"/>
      <c r="E38" s="4"/>
      <c r="F38" s="4"/>
      <c r="G38" s="4"/>
      <c r="H38" s="3"/>
      <c r="I38" s="4"/>
      <c r="J38" s="4"/>
      <c r="K38" s="4"/>
      <c r="L38" s="4"/>
    </row>
    <row r="39" spans="1:12" s="17" customFormat="1" ht="22.5" customHeight="1">
      <c r="A39" s="35" t="s">
        <v>158</v>
      </c>
      <c r="B39" s="3"/>
      <c r="C39" s="3"/>
      <c r="D39" s="3"/>
      <c r="E39" s="4"/>
      <c r="F39" s="4"/>
      <c r="G39" s="4"/>
      <c r="H39" s="3"/>
      <c r="I39" s="4"/>
      <c r="J39" s="4"/>
      <c r="K39" s="4"/>
      <c r="L39" s="4"/>
    </row>
    <row r="40" spans="1:12" ht="22.5" customHeight="1">
      <c r="A40" s="5"/>
      <c r="B40" s="3"/>
      <c r="C40" s="3"/>
      <c r="D40" s="3"/>
      <c r="E40" s="6"/>
      <c r="G40" s="6"/>
      <c r="H40" s="3"/>
      <c r="I40" s="6"/>
      <c r="J40" s="5"/>
      <c r="K40" s="6"/>
      <c r="L40" s="42" t="s">
        <v>1</v>
      </c>
    </row>
    <row r="41" spans="1:12" s="11" customFormat="1" ht="22.5" customHeight="1">
      <c r="A41" s="8"/>
      <c r="B41" s="9"/>
      <c r="C41" s="9"/>
      <c r="D41" s="9"/>
      <c r="E41" s="8"/>
      <c r="F41" s="36"/>
      <c r="G41" s="10" t="s">
        <v>2</v>
      </c>
      <c r="H41" s="10"/>
      <c r="I41" s="8"/>
      <c r="J41" s="109" t="s">
        <v>3</v>
      </c>
      <c r="K41" s="109"/>
      <c r="L41" s="109"/>
    </row>
    <row r="42" spans="1:12" ht="22.5" customHeight="1">
      <c r="A42" s="3"/>
      <c r="B42" s="3"/>
      <c r="C42" s="3"/>
      <c r="D42" s="12" t="s">
        <v>4</v>
      </c>
      <c r="E42" s="13"/>
      <c r="F42" s="14">
        <v>2558</v>
      </c>
      <c r="G42" s="13"/>
      <c r="H42" s="14">
        <v>2557</v>
      </c>
      <c r="I42" s="13"/>
      <c r="J42" s="14">
        <v>2558</v>
      </c>
      <c r="K42" s="13"/>
      <c r="L42" s="14">
        <v>2557</v>
      </c>
    </row>
    <row r="43" spans="1:6" ht="22.5" customHeight="1">
      <c r="A43" s="11" t="s">
        <v>98</v>
      </c>
      <c r="C43" s="17"/>
      <c r="D43" s="7"/>
      <c r="F43" s="2"/>
    </row>
    <row r="44" spans="1:6" ht="22.5" customHeight="1">
      <c r="A44" s="11" t="s">
        <v>37</v>
      </c>
      <c r="C44" s="17"/>
      <c r="D44" s="7"/>
      <c r="F44" s="2"/>
    </row>
    <row r="45" spans="1:12" ht="22.5" customHeight="1">
      <c r="A45" s="2" t="s">
        <v>38</v>
      </c>
      <c r="C45" s="17"/>
      <c r="D45" s="37"/>
      <c r="F45" s="19">
        <v>2518583</v>
      </c>
      <c r="H45" s="29">
        <v>1860627</v>
      </c>
      <c r="I45" s="29"/>
      <c r="J45" s="101">
        <v>2477523</v>
      </c>
      <c r="K45" s="29"/>
      <c r="L45" s="29">
        <v>1812980</v>
      </c>
    </row>
    <row r="46" spans="1:12" ht="22.5" customHeight="1">
      <c r="A46" s="2" t="s">
        <v>39</v>
      </c>
      <c r="C46" s="17"/>
      <c r="D46" s="18"/>
      <c r="F46" s="19">
        <v>6171</v>
      </c>
      <c r="H46" s="29">
        <v>27057</v>
      </c>
      <c r="I46" s="29"/>
      <c r="J46" s="101">
        <v>10212</v>
      </c>
      <c r="K46" s="29"/>
      <c r="L46" s="29">
        <v>30220</v>
      </c>
    </row>
    <row r="47" spans="1:12" ht="22.5" customHeight="1">
      <c r="A47" s="11" t="s">
        <v>40</v>
      </c>
      <c r="C47" s="17"/>
      <c r="D47" s="23"/>
      <c r="F47" s="22">
        <f>SUM(F45:F46)</f>
        <v>2524754</v>
      </c>
      <c r="H47" s="22">
        <f>SUM(H45:H46)</f>
        <v>1887684</v>
      </c>
      <c r="J47" s="22">
        <f>SUM(J45:J46)</f>
        <v>2487735</v>
      </c>
      <c r="L47" s="22">
        <f>SUM(L45:L46)</f>
        <v>1843200</v>
      </c>
    </row>
    <row r="48" spans="1:8" ht="22.5" customHeight="1">
      <c r="A48" s="11" t="s">
        <v>41</v>
      </c>
      <c r="C48" s="17"/>
      <c r="D48" s="23"/>
      <c r="H48" s="7"/>
    </row>
    <row r="49" spans="1:12" ht="22.5" customHeight="1">
      <c r="A49" s="6" t="s">
        <v>42</v>
      </c>
      <c r="C49" s="17"/>
      <c r="D49" s="37"/>
      <c r="F49" s="19">
        <v>1632709</v>
      </c>
      <c r="H49" s="28">
        <v>1249535</v>
      </c>
      <c r="I49" s="53"/>
      <c r="J49" s="101">
        <v>1623799</v>
      </c>
      <c r="K49" s="53"/>
      <c r="L49" s="28">
        <v>1231437</v>
      </c>
    </row>
    <row r="50" spans="1:12" ht="22.5" customHeight="1">
      <c r="A50" s="6" t="s">
        <v>43</v>
      </c>
      <c r="C50" s="17"/>
      <c r="D50" s="37"/>
      <c r="F50" s="19">
        <v>406208</v>
      </c>
      <c r="H50" s="28">
        <v>347484</v>
      </c>
      <c r="I50" s="53"/>
      <c r="J50" s="101">
        <v>390633</v>
      </c>
      <c r="K50" s="53"/>
      <c r="L50" s="28">
        <v>320878</v>
      </c>
    </row>
    <row r="51" spans="1:12" ht="22.5" customHeight="1">
      <c r="A51" s="6" t="s">
        <v>44</v>
      </c>
      <c r="C51" s="17"/>
      <c r="D51" s="37"/>
      <c r="F51" s="19">
        <v>162375</v>
      </c>
      <c r="H51" s="28">
        <v>137727</v>
      </c>
      <c r="I51" s="53"/>
      <c r="J51" s="101">
        <v>149604</v>
      </c>
      <c r="K51" s="53"/>
      <c r="L51" s="28">
        <v>126103</v>
      </c>
    </row>
    <row r="52" spans="1:12" ht="22.5" customHeight="1">
      <c r="A52" s="11" t="s">
        <v>45</v>
      </c>
      <c r="C52" s="17"/>
      <c r="D52" s="23"/>
      <c r="F52" s="22">
        <f>SUM(F49:F51)</f>
        <v>2201292</v>
      </c>
      <c r="H52" s="22">
        <f>SUM(H49:H51)</f>
        <v>1734746</v>
      </c>
      <c r="J52" s="22">
        <f>SUM(J49:J51)</f>
        <v>2164036</v>
      </c>
      <c r="L52" s="22">
        <f>SUM(L49:L51)</f>
        <v>1678418</v>
      </c>
    </row>
    <row r="53" spans="1:12" ht="22.5" customHeight="1">
      <c r="A53" s="11" t="s">
        <v>121</v>
      </c>
      <c r="C53" s="17"/>
      <c r="D53" s="23"/>
      <c r="F53" s="19">
        <f>SUM(F47-F52)</f>
        <v>323462</v>
      </c>
      <c r="H53" s="19">
        <f>SUM(H47-H52)</f>
        <v>152938</v>
      </c>
      <c r="J53" s="19">
        <f>SUM(J47-J52)</f>
        <v>323699</v>
      </c>
      <c r="L53" s="19">
        <f>SUM(L47-L52)</f>
        <v>164782</v>
      </c>
    </row>
    <row r="54" spans="1:12" ht="22.5" customHeight="1">
      <c r="A54" s="2" t="s">
        <v>46</v>
      </c>
      <c r="C54" s="17"/>
      <c r="D54" s="37"/>
      <c r="F54" s="38">
        <v>-12780</v>
      </c>
      <c r="G54" s="26"/>
      <c r="H54" s="38">
        <v>-14711</v>
      </c>
      <c r="I54" s="29"/>
      <c r="J54" s="102">
        <v>-12500</v>
      </c>
      <c r="K54" s="29"/>
      <c r="L54" s="30">
        <v>-14571</v>
      </c>
    </row>
    <row r="55" spans="1:12" ht="22.5" customHeight="1">
      <c r="A55" s="11" t="s">
        <v>122</v>
      </c>
      <c r="C55" s="17"/>
      <c r="D55" s="23"/>
      <c r="F55" s="19">
        <f>SUM(F53:F54)</f>
        <v>310682</v>
      </c>
      <c r="G55" s="26"/>
      <c r="H55" s="19">
        <f>SUM(H53:H54)</f>
        <v>138227</v>
      </c>
      <c r="I55" s="26"/>
      <c r="J55" s="19">
        <f>SUM(J53:J54)</f>
        <v>311199</v>
      </c>
      <c r="K55" s="26"/>
      <c r="L55" s="19">
        <f>SUM(L53:L54)</f>
        <v>150211</v>
      </c>
    </row>
    <row r="56" spans="1:12" ht="22.5" customHeight="1">
      <c r="A56" s="2" t="s">
        <v>123</v>
      </c>
      <c r="C56" s="17"/>
      <c r="D56" s="18">
        <v>15</v>
      </c>
      <c r="E56" s="26"/>
      <c r="F56" s="38">
        <v>-65877</v>
      </c>
      <c r="G56" s="26"/>
      <c r="H56" s="38">
        <v>-30957</v>
      </c>
      <c r="I56" s="29"/>
      <c r="J56" s="102">
        <v>-65051</v>
      </c>
      <c r="K56" s="29"/>
      <c r="L56" s="30">
        <v>-30852</v>
      </c>
    </row>
    <row r="57" spans="1:12" ht="22.5" customHeight="1">
      <c r="A57" s="11" t="s">
        <v>47</v>
      </c>
      <c r="C57" s="17"/>
      <c r="D57" s="37"/>
      <c r="F57" s="22">
        <f>SUM(F55:F56)</f>
        <v>244805</v>
      </c>
      <c r="H57" s="22">
        <f>SUM(H55:H56)</f>
        <v>107270</v>
      </c>
      <c r="J57" s="22">
        <f>SUM(J55:J56)</f>
        <v>246148</v>
      </c>
      <c r="L57" s="22">
        <f>SUM(L55:L56)</f>
        <v>119359</v>
      </c>
    </row>
    <row r="58" ht="22.5" customHeight="1">
      <c r="H58" s="7"/>
    </row>
    <row r="59" spans="1:8" ht="22.5" customHeight="1">
      <c r="A59" s="11" t="s">
        <v>48</v>
      </c>
      <c r="C59" s="17"/>
      <c r="D59" s="18"/>
      <c r="H59" s="7"/>
    </row>
    <row r="60" spans="1:12" ht="22.5" customHeight="1">
      <c r="A60" s="2" t="s">
        <v>49</v>
      </c>
      <c r="C60" s="17"/>
      <c r="D60" s="18"/>
      <c r="E60" s="39"/>
      <c r="F60" s="40">
        <v>0</v>
      </c>
      <c r="G60" s="39"/>
      <c r="H60" s="40">
        <v>0</v>
      </c>
      <c r="I60" s="39"/>
      <c r="J60" s="40">
        <v>0</v>
      </c>
      <c r="K60" s="39"/>
      <c r="L60" s="40">
        <v>0</v>
      </c>
    </row>
    <row r="61" spans="1:12" s="17" customFormat="1" ht="22.5" customHeight="1" thickBot="1">
      <c r="A61" s="11" t="s">
        <v>50</v>
      </c>
      <c r="D61" s="18"/>
      <c r="E61" s="27"/>
      <c r="F61" s="41">
        <f>SUM(F57:F60)</f>
        <v>244805</v>
      </c>
      <c r="G61" s="27"/>
      <c r="H61" s="41">
        <f>SUM(H57:H60)</f>
        <v>107270</v>
      </c>
      <c r="I61" s="27"/>
      <c r="J61" s="41">
        <f>SUM(J57:J60)</f>
        <v>246148</v>
      </c>
      <c r="K61" s="27"/>
      <c r="L61" s="41">
        <f>SUM(L57:L60)</f>
        <v>119359</v>
      </c>
    </row>
    <row r="62" spans="1:12" s="17" customFormat="1" ht="22.5" customHeight="1" thickTop="1">
      <c r="A62" s="2"/>
      <c r="D62" s="18"/>
      <c r="E62" s="27"/>
      <c r="F62" s="26"/>
      <c r="G62" s="27"/>
      <c r="H62" s="26"/>
      <c r="I62" s="27"/>
      <c r="J62" s="26"/>
      <c r="K62" s="27"/>
      <c r="L62" s="26"/>
    </row>
    <row r="63" spans="1:8" ht="22.5" customHeight="1">
      <c r="A63" s="76" t="s">
        <v>51</v>
      </c>
      <c r="C63" s="17"/>
      <c r="D63" s="18">
        <v>16</v>
      </c>
      <c r="H63" s="7"/>
    </row>
    <row r="64" spans="1:12" ht="22.5" customHeight="1">
      <c r="A64" s="77" t="s">
        <v>52</v>
      </c>
      <c r="C64" s="17"/>
      <c r="D64" s="18"/>
      <c r="H64" s="7"/>
      <c r="L64" s="34" t="s">
        <v>138</v>
      </c>
    </row>
    <row r="65" spans="1:12" ht="22.5" customHeight="1" thickBot="1">
      <c r="A65" s="77" t="s">
        <v>141</v>
      </c>
      <c r="C65" s="17"/>
      <c r="D65" s="18"/>
      <c r="E65" s="39"/>
      <c r="F65" s="43">
        <f>SUM(F61/F68)</f>
        <v>0.2400049019607843</v>
      </c>
      <c r="G65" s="39"/>
      <c r="H65" s="43">
        <v>0.17</v>
      </c>
      <c r="I65" s="39"/>
      <c r="J65" s="43">
        <f>SUM(J61/J68)</f>
        <v>0.241321568627451</v>
      </c>
      <c r="K65" s="39"/>
      <c r="L65" s="43">
        <v>0.19</v>
      </c>
    </row>
    <row r="66" spans="1:12" ht="15" customHeight="1" thickTop="1">
      <c r="A66" s="77"/>
      <c r="C66" s="17"/>
      <c r="D66" s="18"/>
      <c r="E66" s="39"/>
      <c r="F66" s="96"/>
      <c r="G66" s="39"/>
      <c r="H66" s="96"/>
      <c r="I66" s="39"/>
      <c r="J66" s="96"/>
      <c r="K66" s="39"/>
      <c r="L66" s="96"/>
    </row>
    <row r="67" spans="1:12" ht="22.5" customHeight="1">
      <c r="A67" s="77"/>
      <c r="C67" s="17"/>
      <c r="D67" s="18"/>
      <c r="E67" s="39"/>
      <c r="F67" s="96"/>
      <c r="G67" s="39"/>
      <c r="H67" s="96"/>
      <c r="I67" s="39"/>
      <c r="J67" s="96"/>
      <c r="K67" s="39"/>
      <c r="L67" s="34" t="s">
        <v>139</v>
      </c>
    </row>
    <row r="68" spans="1:12" s="17" customFormat="1" ht="22.5" customHeight="1" thickBot="1">
      <c r="A68" s="2" t="s">
        <v>140</v>
      </c>
      <c r="D68" s="44"/>
      <c r="E68" s="27"/>
      <c r="F68" s="41">
        <v>1020000</v>
      </c>
      <c r="G68" s="27"/>
      <c r="H68" s="41">
        <v>640000</v>
      </c>
      <c r="I68" s="27"/>
      <c r="J68" s="41">
        <v>1020000</v>
      </c>
      <c r="K68" s="27"/>
      <c r="L68" s="41">
        <v>640000</v>
      </c>
    </row>
    <row r="69" spans="1:12" s="17" customFormat="1" ht="22.5" customHeight="1" thickTop="1">
      <c r="A69" s="2"/>
      <c r="D69" s="44"/>
      <c r="E69" s="27"/>
      <c r="F69" s="45"/>
      <c r="G69" s="27"/>
      <c r="H69" s="26"/>
      <c r="I69" s="27"/>
      <c r="J69" s="45"/>
      <c r="K69" s="27"/>
      <c r="L69" s="26"/>
    </row>
    <row r="70" spans="1:3" ht="22.5" customHeight="1">
      <c r="A70" s="2" t="s">
        <v>18</v>
      </c>
      <c r="C70" s="17"/>
    </row>
    <row r="71" spans="1:12" ht="22.5" customHeight="1">
      <c r="A71" s="32"/>
      <c r="B71" s="32"/>
      <c r="C71" s="32"/>
      <c r="L71" s="34" t="s">
        <v>35</v>
      </c>
    </row>
    <row r="72" spans="1:12" ht="22.5" customHeight="1">
      <c r="A72" s="1" t="s">
        <v>127</v>
      </c>
      <c r="B72" s="3"/>
      <c r="C72" s="3"/>
      <c r="D72" s="3"/>
      <c r="E72" s="4"/>
      <c r="F72" s="4"/>
      <c r="G72" s="4"/>
      <c r="H72" s="3"/>
      <c r="I72" s="4"/>
      <c r="J72" s="4"/>
      <c r="K72" s="4"/>
      <c r="L72" s="4"/>
    </row>
    <row r="73" spans="1:12" ht="22.5" customHeight="1">
      <c r="A73" s="1" t="s">
        <v>53</v>
      </c>
      <c r="B73" s="3"/>
      <c r="C73" s="3"/>
      <c r="D73" s="3"/>
      <c r="E73" s="4"/>
      <c r="F73" s="4"/>
      <c r="G73" s="4"/>
      <c r="H73" s="3"/>
      <c r="I73" s="4"/>
      <c r="J73" s="4"/>
      <c r="K73" s="4"/>
      <c r="L73" s="4"/>
    </row>
    <row r="74" spans="1:12" s="17" customFormat="1" ht="22.5" customHeight="1">
      <c r="A74" s="35" t="s">
        <v>158</v>
      </c>
      <c r="B74" s="3"/>
      <c r="C74" s="3"/>
      <c r="D74" s="3"/>
      <c r="E74" s="4"/>
      <c r="F74" s="4"/>
      <c r="G74" s="4"/>
      <c r="H74" s="3"/>
      <c r="I74" s="4"/>
      <c r="J74" s="4"/>
      <c r="K74" s="4"/>
      <c r="L74" s="4"/>
    </row>
    <row r="75" spans="1:12" ht="22.5" customHeight="1">
      <c r="A75" s="5"/>
      <c r="B75" s="3"/>
      <c r="C75" s="3"/>
      <c r="D75" s="3"/>
      <c r="E75" s="6"/>
      <c r="G75" s="6"/>
      <c r="H75" s="3"/>
      <c r="I75" s="6"/>
      <c r="J75" s="5"/>
      <c r="K75" s="6"/>
      <c r="L75" s="42" t="s">
        <v>1</v>
      </c>
    </row>
    <row r="76" spans="1:12" s="11" customFormat="1" ht="22.5" customHeight="1">
      <c r="A76" s="8"/>
      <c r="B76" s="9"/>
      <c r="C76" s="9"/>
      <c r="D76" s="9"/>
      <c r="E76" s="8"/>
      <c r="F76" s="36"/>
      <c r="G76" s="10" t="s">
        <v>2</v>
      </c>
      <c r="H76" s="10"/>
      <c r="I76" s="8"/>
      <c r="J76" s="109" t="s">
        <v>3</v>
      </c>
      <c r="K76" s="109"/>
      <c r="L76" s="109"/>
    </row>
    <row r="77" spans="1:12" ht="22.5" customHeight="1">
      <c r="A77" s="3"/>
      <c r="B77" s="3"/>
      <c r="C77" s="3"/>
      <c r="D77" s="15"/>
      <c r="E77" s="13"/>
      <c r="F77" s="14">
        <v>2558</v>
      </c>
      <c r="G77" s="13"/>
      <c r="H77" s="14">
        <v>2557</v>
      </c>
      <c r="I77" s="13"/>
      <c r="J77" s="14">
        <v>2558</v>
      </c>
      <c r="K77" s="13"/>
      <c r="L77" s="14">
        <v>2557</v>
      </c>
    </row>
    <row r="78" spans="1:14" ht="22.5" customHeight="1">
      <c r="A78" s="46" t="s">
        <v>54</v>
      </c>
      <c r="B78" s="47"/>
      <c r="C78" s="7"/>
      <c r="D78" s="7"/>
      <c r="F78" s="6"/>
      <c r="G78" s="6"/>
      <c r="H78" s="7"/>
      <c r="I78" s="6"/>
      <c r="M78" s="26"/>
      <c r="N78" s="39"/>
    </row>
    <row r="79" spans="1:12" ht="22.5" customHeight="1">
      <c r="A79" s="7" t="s">
        <v>55</v>
      </c>
      <c r="B79" s="47"/>
      <c r="C79" s="7"/>
      <c r="D79" s="28"/>
      <c r="E79" s="48"/>
      <c r="F79" s="28">
        <f aca="true" t="shared" si="0" ref="F79:L79">F55</f>
        <v>310682</v>
      </c>
      <c r="G79" s="28">
        <f t="shared" si="0"/>
        <v>0</v>
      </c>
      <c r="H79" s="28">
        <f t="shared" si="0"/>
        <v>138227</v>
      </c>
      <c r="I79" s="28">
        <f t="shared" si="0"/>
        <v>0</v>
      </c>
      <c r="J79" s="28">
        <f t="shared" si="0"/>
        <v>311199</v>
      </c>
      <c r="K79" s="28">
        <f t="shared" si="0"/>
        <v>0</v>
      </c>
      <c r="L79" s="28">
        <f t="shared" si="0"/>
        <v>150211</v>
      </c>
    </row>
    <row r="80" spans="1:12" ht="22.5" customHeight="1">
      <c r="A80" s="7" t="s">
        <v>107</v>
      </c>
      <c r="B80" s="47"/>
      <c r="C80" s="7"/>
      <c r="D80" s="28"/>
      <c r="E80" s="48"/>
      <c r="F80" s="28"/>
      <c r="G80" s="48"/>
      <c r="H80" s="28"/>
      <c r="I80" s="28"/>
      <c r="J80" s="28"/>
      <c r="K80" s="19"/>
      <c r="L80" s="28"/>
    </row>
    <row r="81" spans="1:12" ht="22.5" customHeight="1">
      <c r="A81" s="7" t="s">
        <v>56</v>
      </c>
      <c r="B81" s="47"/>
      <c r="C81" s="7"/>
      <c r="D81" s="28"/>
      <c r="E81" s="48"/>
      <c r="F81" s="28"/>
      <c r="G81" s="48"/>
      <c r="H81" s="28"/>
      <c r="I81" s="28"/>
      <c r="J81" s="28"/>
      <c r="K81" s="19"/>
      <c r="L81" s="28"/>
    </row>
    <row r="82" spans="1:12" ht="22.5" customHeight="1">
      <c r="A82" s="7" t="s">
        <v>57</v>
      </c>
      <c r="B82" s="47"/>
      <c r="C82" s="7"/>
      <c r="D82" s="28"/>
      <c r="E82" s="28"/>
      <c r="F82" s="48">
        <v>53756</v>
      </c>
      <c r="G82" s="48"/>
      <c r="H82" s="103">
        <v>48210</v>
      </c>
      <c r="I82" s="29"/>
      <c r="J82" s="103">
        <v>48973</v>
      </c>
      <c r="K82" s="29"/>
      <c r="L82" s="103">
        <v>43623</v>
      </c>
    </row>
    <row r="83" spans="1:12" ht="22.5" customHeight="1">
      <c r="A83" s="7" t="s">
        <v>103</v>
      </c>
      <c r="B83" s="47"/>
      <c r="C83" s="7"/>
      <c r="D83" s="28"/>
      <c r="E83" s="28"/>
      <c r="F83" s="48">
        <v>2595</v>
      </c>
      <c r="G83" s="48"/>
      <c r="H83" s="103">
        <v>2670</v>
      </c>
      <c r="I83" s="29"/>
      <c r="J83" s="103">
        <v>527</v>
      </c>
      <c r="K83" s="29"/>
      <c r="L83" s="103">
        <v>1883</v>
      </c>
    </row>
    <row r="84" spans="1:12" ht="22.5" customHeight="1">
      <c r="A84" s="7" t="s">
        <v>167</v>
      </c>
      <c r="B84" s="47"/>
      <c r="C84" s="7"/>
      <c r="D84" s="28"/>
      <c r="E84" s="28"/>
      <c r="F84" s="48"/>
      <c r="G84" s="48"/>
      <c r="H84" s="48"/>
      <c r="I84" s="48"/>
      <c r="J84" s="48"/>
      <c r="K84" s="19"/>
      <c r="L84" s="48"/>
    </row>
    <row r="85" spans="1:12" ht="22.5" customHeight="1">
      <c r="A85" s="7" t="s">
        <v>100</v>
      </c>
      <c r="B85" s="47"/>
      <c r="C85" s="7"/>
      <c r="D85" s="28"/>
      <c r="E85" s="28"/>
      <c r="F85" s="48">
        <v>-65</v>
      </c>
      <c r="G85" s="48"/>
      <c r="H85" s="103">
        <v>387</v>
      </c>
      <c r="I85" s="29"/>
      <c r="J85" s="103">
        <v>-65</v>
      </c>
      <c r="K85" s="29"/>
      <c r="L85" s="103">
        <v>387</v>
      </c>
    </row>
    <row r="86" spans="1:12" ht="22.5" customHeight="1">
      <c r="A86" s="7" t="s">
        <v>168</v>
      </c>
      <c r="B86" s="47"/>
      <c r="C86" s="7"/>
      <c r="D86" s="28"/>
      <c r="E86" s="28"/>
      <c r="F86" s="48">
        <v>2090</v>
      </c>
      <c r="G86" s="48"/>
      <c r="H86" s="103">
        <v>87</v>
      </c>
      <c r="I86" s="29"/>
      <c r="J86" s="103">
        <v>2090</v>
      </c>
      <c r="K86" s="29"/>
      <c r="L86" s="103">
        <v>139</v>
      </c>
    </row>
    <row r="87" spans="1:12" ht="22.5" customHeight="1">
      <c r="A87" s="7" t="s">
        <v>142</v>
      </c>
      <c r="B87" s="47"/>
      <c r="C87" s="7"/>
      <c r="D87" s="28"/>
      <c r="E87" s="28"/>
      <c r="F87" s="48">
        <v>15879</v>
      </c>
      <c r="G87" s="48"/>
      <c r="H87" s="103">
        <v>16702</v>
      </c>
      <c r="I87" s="29"/>
      <c r="J87" s="103">
        <v>15639</v>
      </c>
      <c r="K87" s="29"/>
      <c r="L87" s="103">
        <v>17212</v>
      </c>
    </row>
    <row r="88" spans="1:12" ht="22.5" customHeight="1">
      <c r="A88" s="7" t="s">
        <v>153</v>
      </c>
      <c r="B88" s="47"/>
      <c r="C88" s="7"/>
      <c r="D88" s="28"/>
      <c r="E88" s="28"/>
      <c r="F88" s="48">
        <v>1697</v>
      </c>
      <c r="G88" s="48"/>
      <c r="H88" s="103">
        <v>440</v>
      </c>
      <c r="I88" s="29"/>
      <c r="J88" s="103">
        <v>0</v>
      </c>
      <c r="K88" s="29"/>
      <c r="L88" s="103">
        <v>0</v>
      </c>
    </row>
    <row r="89" spans="1:12" ht="22.5" customHeight="1">
      <c r="A89" s="7" t="s">
        <v>176</v>
      </c>
      <c r="B89" s="47"/>
      <c r="C89" s="7"/>
      <c r="D89" s="28"/>
      <c r="E89" s="28"/>
      <c r="F89" s="29">
        <v>-700</v>
      </c>
      <c r="G89" s="48"/>
      <c r="H89" s="104">
        <v>-249</v>
      </c>
      <c r="I89" s="29"/>
      <c r="J89" s="104">
        <v>-1194</v>
      </c>
      <c r="K89" s="29"/>
      <c r="L89" s="103">
        <v>-249</v>
      </c>
    </row>
    <row r="90" spans="1:12" ht="22.5" customHeight="1">
      <c r="A90" s="7" t="s">
        <v>169</v>
      </c>
      <c r="B90" s="47"/>
      <c r="C90" s="7"/>
      <c r="D90" s="28"/>
      <c r="E90" s="28"/>
      <c r="F90" s="29">
        <v>3580</v>
      </c>
      <c r="G90" s="48"/>
      <c r="H90" s="104">
        <v>-2218</v>
      </c>
      <c r="I90" s="29"/>
      <c r="J90" s="104">
        <v>3580</v>
      </c>
      <c r="K90" s="29"/>
      <c r="L90" s="104">
        <v>-2218</v>
      </c>
    </row>
    <row r="91" spans="1:12" ht="22.5" customHeight="1">
      <c r="A91" s="7" t="s">
        <v>152</v>
      </c>
      <c r="B91" s="47"/>
      <c r="C91" s="7"/>
      <c r="D91" s="28"/>
      <c r="E91" s="28"/>
      <c r="F91" s="48">
        <v>0</v>
      </c>
      <c r="G91" s="48"/>
      <c r="H91" s="104">
        <v>5000</v>
      </c>
      <c r="I91" s="29"/>
      <c r="J91" s="104">
        <v>0</v>
      </c>
      <c r="K91" s="29"/>
      <c r="L91" s="104">
        <v>5000</v>
      </c>
    </row>
    <row r="92" spans="1:12" ht="22.5" customHeight="1">
      <c r="A92" s="7" t="s">
        <v>58</v>
      </c>
      <c r="B92" s="47"/>
      <c r="C92" s="7"/>
      <c r="D92" s="28"/>
      <c r="E92" s="28"/>
      <c r="F92" s="29">
        <v>2050</v>
      </c>
      <c r="G92" s="48"/>
      <c r="H92" s="104">
        <v>1375</v>
      </c>
      <c r="I92" s="29"/>
      <c r="J92" s="104">
        <v>1992</v>
      </c>
      <c r="K92" s="29"/>
      <c r="L92" s="103">
        <v>1324</v>
      </c>
    </row>
    <row r="93" spans="1:12" ht="22.5" customHeight="1">
      <c r="A93" s="7" t="s">
        <v>60</v>
      </c>
      <c r="B93" s="47"/>
      <c r="C93" s="7"/>
      <c r="D93" s="28"/>
      <c r="E93" s="28"/>
      <c r="F93" s="19">
        <v>-422</v>
      </c>
      <c r="G93" s="48"/>
      <c r="H93" s="101">
        <v>-932</v>
      </c>
      <c r="I93" s="29"/>
      <c r="J93" s="101">
        <v>-379</v>
      </c>
      <c r="K93" s="29"/>
      <c r="L93" s="104">
        <v>-851</v>
      </c>
    </row>
    <row r="94" spans="1:13" ht="22.5" customHeight="1">
      <c r="A94" s="7" t="s">
        <v>61</v>
      </c>
      <c r="B94" s="47"/>
      <c r="C94" s="7"/>
      <c r="D94" s="28"/>
      <c r="E94" s="28"/>
      <c r="F94" s="38">
        <v>11812</v>
      </c>
      <c r="G94" s="48"/>
      <c r="H94" s="102">
        <v>13199</v>
      </c>
      <c r="I94" s="29"/>
      <c r="J94" s="102">
        <v>11683</v>
      </c>
      <c r="K94" s="29"/>
      <c r="L94" s="102">
        <v>13199</v>
      </c>
      <c r="M94" s="38"/>
    </row>
    <row r="95" spans="1:12" ht="22.5" customHeight="1">
      <c r="A95" s="7" t="s">
        <v>62</v>
      </c>
      <c r="B95" s="47"/>
      <c r="C95" s="7"/>
      <c r="D95" s="29"/>
      <c r="E95" s="48"/>
      <c r="F95" s="19"/>
      <c r="G95" s="48"/>
      <c r="H95" s="19"/>
      <c r="I95" s="19"/>
      <c r="J95" s="19"/>
      <c r="K95" s="19"/>
      <c r="L95" s="19"/>
    </row>
    <row r="96" spans="1:12" ht="22.5" customHeight="1">
      <c r="A96" s="7" t="s">
        <v>63</v>
      </c>
      <c r="B96" s="47"/>
      <c r="C96" s="7"/>
      <c r="D96" s="28"/>
      <c r="E96" s="48"/>
      <c r="F96" s="28">
        <f>SUM(F79:F94)</f>
        <v>402954</v>
      </c>
      <c r="G96" s="48"/>
      <c r="H96" s="28">
        <f>SUM(H79:H94)</f>
        <v>222898</v>
      </c>
      <c r="I96" s="28"/>
      <c r="J96" s="28">
        <f>SUM(J79:J94)</f>
        <v>394045</v>
      </c>
      <c r="K96" s="19"/>
      <c r="L96" s="28">
        <f>SUM(L79:L94)</f>
        <v>229660</v>
      </c>
    </row>
    <row r="97" spans="1:12" ht="22.5" customHeight="1">
      <c r="A97" s="7" t="s">
        <v>64</v>
      </c>
      <c r="B97" s="47"/>
      <c r="C97" s="7"/>
      <c r="D97" s="48"/>
      <c r="E97" s="48"/>
      <c r="F97" s="48"/>
      <c r="G97" s="48"/>
      <c r="H97" s="48"/>
      <c r="I97" s="48"/>
      <c r="J97" s="48"/>
      <c r="K97" s="19"/>
      <c r="L97" s="48"/>
    </row>
    <row r="98" spans="1:12" ht="22.5" customHeight="1">
      <c r="A98" s="20" t="s">
        <v>108</v>
      </c>
      <c r="B98" s="47"/>
      <c r="C98" s="7"/>
      <c r="D98" s="28"/>
      <c r="E98" s="28"/>
      <c r="F98" s="48">
        <v>38560</v>
      </c>
      <c r="G98" s="48"/>
      <c r="H98" s="103">
        <v>13219</v>
      </c>
      <c r="I98" s="29"/>
      <c r="J98" s="103">
        <v>33206</v>
      </c>
      <c r="K98" s="29"/>
      <c r="L98" s="103">
        <v>4374</v>
      </c>
    </row>
    <row r="99" spans="1:12" ht="22.5" customHeight="1">
      <c r="A99" s="6" t="s">
        <v>109</v>
      </c>
      <c r="B99" s="47"/>
      <c r="C99" s="7"/>
      <c r="D99" s="28"/>
      <c r="E99" s="28"/>
      <c r="F99" s="48">
        <v>-31017</v>
      </c>
      <c r="G99" s="48"/>
      <c r="H99" s="103">
        <v>-24013</v>
      </c>
      <c r="I99" s="29"/>
      <c r="J99" s="103">
        <v>-30005</v>
      </c>
      <c r="K99" s="29"/>
      <c r="L99" s="103">
        <v>-26953</v>
      </c>
    </row>
    <row r="100" spans="1:12" ht="22.5" customHeight="1">
      <c r="A100" s="6" t="s">
        <v>110</v>
      </c>
      <c r="B100" s="47"/>
      <c r="C100" s="7"/>
      <c r="D100" s="28"/>
      <c r="E100" s="28"/>
      <c r="F100" s="48">
        <v>-15889</v>
      </c>
      <c r="G100" s="48"/>
      <c r="H100" s="103">
        <v>1422</v>
      </c>
      <c r="I100" s="29"/>
      <c r="J100" s="103">
        <v>-15787</v>
      </c>
      <c r="K100" s="29"/>
      <c r="L100" s="103">
        <v>1465</v>
      </c>
    </row>
    <row r="101" spans="1:12" ht="22.5" customHeight="1">
      <c r="A101" s="7" t="s">
        <v>111</v>
      </c>
      <c r="B101" s="47"/>
      <c r="C101" s="7"/>
      <c r="D101" s="28"/>
      <c r="E101" s="28"/>
      <c r="F101" s="48">
        <v>-1865</v>
      </c>
      <c r="G101" s="48"/>
      <c r="H101" s="103">
        <v>3377</v>
      </c>
      <c r="I101" s="29"/>
      <c r="J101" s="103">
        <v>-3301</v>
      </c>
      <c r="K101" s="29"/>
      <c r="L101" s="103">
        <v>2721</v>
      </c>
    </row>
    <row r="102" spans="1:12" ht="22.5" customHeight="1">
      <c r="A102" s="7" t="s">
        <v>66</v>
      </c>
      <c r="B102" s="47"/>
      <c r="C102" s="7"/>
      <c r="D102" s="28"/>
      <c r="E102" s="28"/>
      <c r="F102" s="48"/>
      <c r="G102" s="48"/>
      <c r="H102" s="103"/>
      <c r="I102" s="29"/>
      <c r="J102" s="103"/>
      <c r="K102" s="29"/>
      <c r="L102" s="103"/>
    </row>
    <row r="103" spans="1:12" ht="22.5" customHeight="1">
      <c r="A103" s="6" t="s">
        <v>112</v>
      </c>
      <c r="B103" s="47"/>
      <c r="C103" s="7"/>
      <c r="D103" s="28"/>
      <c r="E103" s="28"/>
      <c r="F103" s="48">
        <v>100717</v>
      </c>
      <c r="G103" s="48"/>
      <c r="H103" s="103">
        <v>28558</v>
      </c>
      <c r="I103" s="29"/>
      <c r="J103" s="103">
        <v>99428</v>
      </c>
      <c r="K103" s="29"/>
      <c r="L103" s="103">
        <v>32778</v>
      </c>
    </row>
    <row r="104" spans="1:12" s="32" customFormat="1" ht="22.5" customHeight="1">
      <c r="A104" s="26" t="s">
        <v>113</v>
      </c>
      <c r="B104" s="50"/>
      <c r="C104" s="26"/>
      <c r="D104" s="29"/>
      <c r="E104" s="29"/>
      <c r="F104" s="38">
        <v>19820</v>
      </c>
      <c r="G104" s="19"/>
      <c r="H104" s="102">
        <v>1875</v>
      </c>
      <c r="I104" s="29"/>
      <c r="J104" s="102">
        <v>19994</v>
      </c>
      <c r="K104" s="29"/>
      <c r="L104" s="102">
        <v>1653</v>
      </c>
    </row>
    <row r="105" spans="1:12" ht="22.5" customHeight="1">
      <c r="A105" s="7" t="s">
        <v>146</v>
      </c>
      <c r="B105" s="47"/>
      <c r="C105" s="7"/>
      <c r="D105" s="28"/>
      <c r="E105" s="28"/>
      <c r="F105" s="48">
        <f aca="true" t="shared" si="1" ref="F105:K105">SUM(F96:F104)</f>
        <v>513280</v>
      </c>
      <c r="G105" s="48">
        <f t="shared" si="1"/>
        <v>0</v>
      </c>
      <c r="H105" s="48">
        <f>SUM(H96:H104)</f>
        <v>247336</v>
      </c>
      <c r="I105" s="48">
        <f t="shared" si="1"/>
        <v>0</v>
      </c>
      <c r="J105" s="48">
        <f t="shared" si="1"/>
        <v>497580</v>
      </c>
      <c r="K105" s="48">
        <f t="shared" si="1"/>
        <v>0</v>
      </c>
      <c r="L105" s="48">
        <f>SUM(L96:L104)</f>
        <v>245698</v>
      </c>
    </row>
    <row r="106" spans="1:12" ht="22.5" customHeight="1">
      <c r="A106" s="7" t="s">
        <v>143</v>
      </c>
      <c r="B106" s="47"/>
      <c r="C106" s="7"/>
      <c r="D106" s="28"/>
      <c r="E106" s="28"/>
      <c r="F106" s="48">
        <v>-274</v>
      </c>
      <c r="G106" s="48"/>
      <c r="H106" s="48">
        <v>0</v>
      </c>
      <c r="I106" s="48"/>
      <c r="J106" s="48">
        <v>-274</v>
      </c>
      <c r="K106" s="48"/>
      <c r="L106" s="48">
        <v>0</v>
      </c>
    </row>
    <row r="107" spans="1:12" ht="22.5" customHeight="1">
      <c r="A107" s="7" t="s">
        <v>114</v>
      </c>
      <c r="B107" s="47"/>
      <c r="C107" s="7"/>
      <c r="D107" s="28"/>
      <c r="E107" s="28"/>
      <c r="F107" s="48">
        <v>-65962</v>
      </c>
      <c r="G107" s="48"/>
      <c r="H107" s="103">
        <v>-40796</v>
      </c>
      <c r="I107" s="48">
        <f>SUM(I98:I106)</f>
        <v>0</v>
      </c>
      <c r="J107" s="103">
        <v>-65520</v>
      </c>
      <c r="K107" s="48">
        <f>SUM(K98:K106)</f>
        <v>0</v>
      </c>
      <c r="L107" s="103">
        <v>-40746</v>
      </c>
    </row>
    <row r="108" spans="1:12" ht="22.5" customHeight="1">
      <c r="A108" s="7" t="s">
        <v>136</v>
      </c>
      <c r="B108" s="47"/>
      <c r="C108" s="7"/>
      <c r="D108" s="28"/>
      <c r="E108" s="28"/>
      <c r="F108" s="48">
        <v>-11227</v>
      </c>
      <c r="G108" s="48"/>
      <c r="H108" s="48">
        <v>-13655</v>
      </c>
      <c r="I108" s="48"/>
      <c r="J108" s="48">
        <v>-11227</v>
      </c>
      <c r="K108" s="48"/>
      <c r="L108" s="48">
        <v>-13655</v>
      </c>
    </row>
    <row r="109" spans="1:12" ht="22.5" customHeight="1">
      <c r="A109" s="46" t="s">
        <v>147</v>
      </c>
      <c r="B109" s="47"/>
      <c r="C109" s="7"/>
      <c r="D109" s="28"/>
      <c r="E109" s="28"/>
      <c r="F109" s="22">
        <f>SUM(F105:F108)</f>
        <v>435817</v>
      </c>
      <c r="G109" s="48"/>
      <c r="H109" s="22">
        <f>SUM(H105:H108)</f>
        <v>192885</v>
      </c>
      <c r="I109" s="19"/>
      <c r="J109" s="22">
        <f>SUM(J105:J108)</f>
        <v>420559</v>
      </c>
      <c r="K109" s="19"/>
      <c r="L109" s="22">
        <f>SUM(L105:L108)</f>
        <v>191297</v>
      </c>
    </row>
    <row r="110" spans="1:12" ht="22.5" customHeight="1">
      <c r="A110" s="46"/>
      <c r="B110" s="47"/>
      <c r="C110" s="7"/>
      <c r="D110" s="28"/>
      <c r="E110" s="28"/>
      <c r="F110" s="19"/>
      <c r="G110" s="6"/>
      <c r="H110" s="19"/>
      <c r="I110" s="19"/>
      <c r="J110" s="19"/>
      <c r="K110" s="19"/>
      <c r="L110" s="19"/>
    </row>
    <row r="111" spans="1:14" ht="22.5" customHeight="1">
      <c r="A111" s="7" t="s">
        <v>18</v>
      </c>
      <c r="B111" s="47"/>
      <c r="C111" s="4"/>
      <c r="D111" s="7"/>
      <c r="F111" s="6"/>
      <c r="G111" s="6"/>
      <c r="H111" s="48"/>
      <c r="I111" s="6"/>
      <c r="J111" s="48"/>
      <c r="K111" s="48"/>
      <c r="L111" s="48"/>
      <c r="M111" s="19"/>
      <c r="N111" s="48"/>
    </row>
    <row r="112" spans="1:12" ht="22.5" customHeight="1">
      <c r="A112" s="32"/>
      <c r="B112" s="32"/>
      <c r="C112" s="32"/>
      <c r="L112" s="34" t="s">
        <v>35</v>
      </c>
    </row>
    <row r="113" spans="1:14" ht="22.5" customHeight="1">
      <c r="A113" s="1" t="s">
        <v>127</v>
      </c>
      <c r="B113" s="47"/>
      <c r="C113" s="4"/>
      <c r="D113" s="4"/>
      <c r="E113" s="4"/>
      <c r="F113" s="6"/>
      <c r="G113" s="6"/>
      <c r="H113" s="51"/>
      <c r="I113" s="6"/>
      <c r="J113" s="51"/>
      <c r="K113" s="51"/>
      <c r="L113" s="51"/>
      <c r="M113" s="52"/>
      <c r="N113" s="51"/>
    </row>
    <row r="114" spans="1:14" ht="22.5" customHeight="1">
      <c r="A114" s="53" t="s">
        <v>67</v>
      </c>
      <c r="B114" s="47"/>
      <c r="C114" s="4"/>
      <c r="D114" s="4"/>
      <c r="E114" s="4"/>
      <c r="F114" s="6"/>
      <c r="G114" s="6"/>
      <c r="H114" s="51"/>
      <c r="I114" s="6"/>
      <c r="J114" s="51"/>
      <c r="K114" s="51"/>
      <c r="L114" s="51"/>
      <c r="M114" s="52"/>
      <c r="N114" s="51"/>
    </row>
    <row r="115" spans="1:14" ht="22.5" customHeight="1">
      <c r="A115" s="35" t="s">
        <v>158</v>
      </c>
      <c r="B115" s="47"/>
      <c r="C115" s="4"/>
      <c r="D115" s="4"/>
      <c r="E115" s="4"/>
      <c r="F115" s="6"/>
      <c r="G115" s="6"/>
      <c r="H115" s="51"/>
      <c r="I115" s="6"/>
      <c r="J115" s="51"/>
      <c r="K115" s="51"/>
      <c r="L115" s="51"/>
      <c r="M115" s="52"/>
      <c r="N115" s="51"/>
    </row>
    <row r="116" spans="1:12" ht="22.5" customHeight="1">
      <c r="A116" s="5"/>
      <c r="B116" s="3"/>
      <c r="C116" s="3"/>
      <c r="D116" s="3"/>
      <c r="E116" s="6"/>
      <c r="G116" s="6"/>
      <c r="H116" s="3"/>
      <c r="I116" s="6"/>
      <c r="J116" s="5"/>
      <c r="K116" s="6"/>
      <c r="L116" s="42" t="s">
        <v>1</v>
      </c>
    </row>
    <row r="117" spans="1:12" s="11" customFormat="1" ht="22.5" customHeight="1">
      <c r="A117" s="8"/>
      <c r="B117" s="9"/>
      <c r="C117" s="9"/>
      <c r="D117" s="9"/>
      <c r="E117" s="8"/>
      <c r="F117" s="36"/>
      <c r="G117" s="10" t="s">
        <v>2</v>
      </c>
      <c r="H117" s="10"/>
      <c r="I117" s="8"/>
      <c r="J117" s="109" t="s">
        <v>3</v>
      </c>
      <c r="K117" s="109"/>
      <c r="L117" s="109"/>
    </row>
    <row r="118" spans="1:12" s="11" customFormat="1" ht="22.5" customHeight="1">
      <c r="A118" s="31"/>
      <c r="B118" s="31"/>
      <c r="C118" s="31"/>
      <c r="D118" s="31"/>
      <c r="E118" s="31"/>
      <c r="F118" s="14">
        <v>2558</v>
      </c>
      <c r="G118" s="13"/>
      <c r="H118" s="14">
        <v>2557</v>
      </c>
      <c r="I118" s="13"/>
      <c r="J118" s="14">
        <v>2558</v>
      </c>
      <c r="K118" s="13"/>
      <c r="L118" s="14">
        <v>2557</v>
      </c>
    </row>
    <row r="119" spans="1:12" ht="22.5" customHeight="1">
      <c r="A119" s="46" t="s">
        <v>68</v>
      </c>
      <c r="B119" s="47"/>
      <c r="C119" s="7"/>
      <c r="D119" s="7"/>
      <c r="F119" s="48"/>
      <c r="G119" s="6"/>
      <c r="H119" s="48"/>
      <c r="I119" s="48"/>
      <c r="J119" s="48"/>
      <c r="K119" s="19"/>
      <c r="L119" s="48"/>
    </row>
    <row r="120" spans="1:12" ht="22.5" customHeight="1">
      <c r="A120" s="7" t="s">
        <v>170</v>
      </c>
      <c r="B120" s="47"/>
      <c r="C120" s="7"/>
      <c r="D120" s="7"/>
      <c r="F120" s="48">
        <v>-346</v>
      </c>
      <c r="G120" s="48"/>
      <c r="H120" s="103">
        <v>-14</v>
      </c>
      <c r="I120" s="6"/>
      <c r="J120" s="103">
        <v>-346</v>
      </c>
      <c r="K120" s="6"/>
      <c r="L120" s="103">
        <v>-14</v>
      </c>
    </row>
    <row r="121" spans="1:12" ht="22.5" customHeight="1">
      <c r="A121" s="7" t="s">
        <v>137</v>
      </c>
      <c r="B121" s="47"/>
      <c r="C121" s="7"/>
      <c r="D121" s="7"/>
      <c r="F121" s="48">
        <v>-59719</v>
      </c>
      <c r="G121" s="48"/>
      <c r="H121" s="103">
        <v>-66152</v>
      </c>
      <c r="I121" s="6"/>
      <c r="J121" s="103">
        <v>-59194</v>
      </c>
      <c r="K121" s="6"/>
      <c r="L121" s="103">
        <v>-62106</v>
      </c>
    </row>
    <row r="122" spans="1:12" ht="22.5" customHeight="1">
      <c r="A122" s="7" t="s">
        <v>69</v>
      </c>
      <c r="B122" s="47"/>
      <c r="C122" s="7"/>
      <c r="D122" s="7"/>
      <c r="E122" s="48"/>
      <c r="F122" s="48">
        <v>-86569</v>
      </c>
      <c r="G122" s="48"/>
      <c r="H122" s="103">
        <v>-81376</v>
      </c>
      <c r="I122" s="6"/>
      <c r="J122" s="103">
        <v>-86237</v>
      </c>
      <c r="K122" s="6"/>
      <c r="L122" s="103">
        <v>-72434</v>
      </c>
    </row>
    <row r="123" spans="1:12" ht="22.5" customHeight="1">
      <c r="A123" s="7" t="s">
        <v>70</v>
      </c>
      <c r="B123" s="47"/>
      <c r="C123" s="7"/>
      <c r="D123" s="7"/>
      <c r="E123" s="48"/>
      <c r="F123" s="48">
        <v>-3175</v>
      </c>
      <c r="G123" s="48"/>
      <c r="H123" s="103">
        <v>-2120</v>
      </c>
      <c r="I123" s="6"/>
      <c r="J123" s="103">
        <v>-3175</v>
      </c>
      <c r="K123" s="6"/>
      <c r="L123" s="103">
        <v>-2120</v>
      </c>
    </row>
    <row r="124" spans="1:12" ht="22.5" customHeight="1">
      <c r="A124" s="7" t="s">
        <v>71</v>
      </c>
      <c r="B124" s="47"/>
      <c r="C124" s="7"/>
      <c r="D124" s="7"/>
      <c r="E124" s="48"/>
      <c r="F124" s="48">
        <v>1747</v>
      </c>
      <c r="G124" s="48"/>
      <c r="H124" s="103">
        <v>20203</v>
      </c>
      <c r="I124" s="6"/>
      <c r="J124" s="103">
        <v>1676</v>
      </c>
      <c r="K124" s="6"/>
      <c r="L124" s="103">
        <v>20203</v>
      </c>
    </row>
    <row r="125" spans="1:12" ht="22.5" customHeight="1">
      <c r="A125" s="7" t="s">
        <v>101</v>
      </c>
      <c r="B125" s="47"/>
      <c r="C125" s="7"/>
      <c r="E125" s="48"/>
      <c r="F125" s="48">
        <v>0</v>
      </c>
      <c r="G125" s="48"/>
      <c r="H125" s="103">
        <v>-4000</v>
      </c>
      <c r="I125" s="6"/>
      <c r="J125" s="103">
        <v>0</v>
      </c>
      <c r="K125" s="6"/>
      <c r="L125" s="103">
        <v>0</v>
      </c>
    </row>
    <row r="126" spans="1:12" ht="22.5" customHeight="1">
      <c r="A126" s="7" t="s">
        <v>144</v>
      </c>
      <c r="B126" s="47"/>
      <c r="C126" s="7"/>
      <c r="E126" s="48"/>
      <c r="F126" s="48">
        <v>0</v>
      </c>
      <c r="G126" s="48"/>
      <c r="H126" s="103">
        <v>5500</v>
      </c>
      <c r="I126" s="6"/>
      <c r="J126" s="103">
        <v>0</v>
      </c>
      <c r="K126" s="6"/>
      <c r="L126" s="103">
        <v>0</v>
      </c>
    </row>
    <row r="127" spans="1:12" ht="22.5" customHeight="1">
      <c r="A127" s="7" t="s">
        <v>72</v>
      </c>
      <c r="B127" s="47"/>
      <c r="C127" s="7"/>
      <c r="D127" s="28"/>
      <c r="E127" s="48"/>
      <c r="F127" s="48">
        <v>548</v>
      </c>
      <c r="G127" s="48"/>
      <c r="H127" s="103">
        <v>1003</v>
      </c>
      <c r="I127" s="6"/>
      <c r="J127" s="103">
        <v>505</v>
      </c>
      <c r="K127" s="6"/>
      <c r="L127" s="103">
        <v>920</v>
      </c>
    </row>
    <row r="128" spans="1:12" ht="22.5" customHeight="1">
      <c r="A128" s="46" t="s">
        <v>73</v>
      </c>
      <c r="B128" s="47"/>
      <c r="C128" s="7"/>
      <c r="D128" s="54"/>
      <c r="E128" s="48"/>
      <c r="F128" s="55">
        <f>SUM(F120:F127)</f>
        <v>-147514</v>
      </c>
      <c r="G128" s="48"/>
      <c r="H128" s="55">
        <f>SUM(H120:H127)</f>
        <v>-126956</v>
      </c>
      <c r="I128" s="29"/>
      <c r="J128" s="55">
        <f>SUM(J120:J127)</f>
        <v>-146771</v>
      </c>
      <c r="K128" s="29"/>
      <c r="L128" s="55">
        <f>SUM(L120:L127)</f>
        <v>-115551</v>
      </c>
    </row>
    <row r="129" spans="1:12" ht="22.5" customHeight="1">
      <c r="A129" s="46" t="s">
        <v>74</v>
      </c>
      <c r="B129" s="47"/>
      <c r="C129" s="7"/>
      <c r="D129" s="54"/>
      <c r="E129" s="48"/>
      <c r="F129" s="48"/>
      <c r="G129" s="48"/>
      <c r="H129" s="48"/>
      <c r="I129" s="48"/>
      <c r="J129" s="48"/>
      <c r="K129" s="19"/>
      <c r="L129" s="48"/>
    </row>
    <row r="130" spans="1:12" ht="22.5" customHeight="1">
      <c r="A130" s="26" t="s">
        <v>171</v>
      </c>
      <c r="B130" s="47"/>
      <c r="C130" s="7"/>
      <c r="D130" s="26"/>
      <c r="E130" s="48"/>
      <c r="F130" s="28">
        <v>1507</v>
      </c>
      <c r="G130" s="48"/>
      <c r="H130" s="105">
        <v>15059</v>
      </c>
      <c r="I130" s="2"/>
      <c r="J130" s="105">
        <v>1507</v>
      </c>
      <c r="K130" s="6"/>
      <c r="L130" s="105">
        <v>15059</v>
      </c>
    </row>
    <row r="131" spans="1:12" ht="22.5" customHeight="1">
      <c r="A131" s="106" t="s">
        <v>160</v>
      </c>
      <c r="B131" s="47"/>
      <c r="C131" s="7"/>
      <c r="D131" s="26"/>
      <c r="E131" s="48"/>
      <c r="F131" s="28">
        <v>0</v>
      </c>
      <c r="G131" s="48"/>
      <c r="H131" s="103">
        <v>30000</v>
      </c>
      <c r="I131" s="2"/>
      <c r="J131" s="103">
        <v>0</v>
      </c>
      <c r="K131" s="6"/>
      <c r="L131" s="103">
        <v>30000</v>
      </c>
    </row>
    <row r="132" spans="1:12" ht="22.5" customHeight="1">
      <c r="A132" s="7" t="s">
        <v>145</v>
      </c>
      <c r="B132" s="47"/>
      <c r="C132" s="7"/>
      <c r="D132" s="26"/>
      <c r="E132" s="48"/>
      <c r="F132" s="28">
        <v>0</v>
      </c>
      <c r="G132" s="48"/>
      <c r="H132" s="105">
        <v>26350</v>
      </c>
      <c r="I132" s="2"/>
      <c r="J132" s="105">
        <v>0</v>
      </c>
      <c r="K132" s="6"/>
      <c r="L132" s="105">
        <v>26350</v>
      </c>
    </row>
    <row r="133" spans="1:12" ht="22.5" customHeight="1">
      <c r="A133" s="7" t="s">
        <v>75</v>
      </c>
      <c r="B133" s="47"/>
      <c r="C133" s="7"/>
      <c r="D133" s="26"/>
      <c r="E133" s="48"/>
      <c r="F133" s="28">
        <v>-6556</v>
      </c>
      <c r="G133" s="48"/>
      <c r="H133" s="105">
        <v>-3375</v>
      </c>
      <c r="I133" s="2"/>
      <c r="J133" s="105">
        <v>-6556</v>
      </c>
      <c r="K133" s="6"/>
      <c r="L133" s="105">
        <v>-3375</v>
      </c>
    </row>
    <row r="134" spans="1:12" ht="22.5" customHeight="1">
      <c r="A134" s="7" t="s">
        <v>76</v>
      </c>
      <c r="B134" s="47"/>
      <c r="C134" s="7"/>
      <c r="D134" s="7"/>
      <c r="E134" s="48"/>
      <c r="F134" s="28">
        <v>-14563</v>
      </c>
      <c r="G134" s="48"/>
      <c r="H134" s="105">
        <v>-10938</v>
      </c>
      <c r="I134" s="2"/>
      <c r="J134" s="105">
        <v>-13476</v>
      </c>
      <c r="K134" s="6"/>
      <c r="L134" s="105">
        <v>-10938</v>
      </c>
    </row>
    <row r="135" spans="1:12" ht="22.5" customHeight="1">
      <c r="A135" s="7" t="s">
        <v>102</v>
      </c>
      <c r="B135" s="47"/>
      <c r="C135" s="7"/>
      <c r="D135" s="7"/>
      <c r="E135" s="48"/>
      <c r="F135" s="28">
        <v>-224400</v>
      </c>
      <c r="G135" s="48"/>
      <c r="H135" s="105">
        <v>-109600</v>
      </c>
      <c r="I135" s="2"/>
      <c r="J135" s="105">
        <v>-224400</v>
      </c>
      <c r="K135" s="6"/>
      <c r="L135" s="105">
        <v>-109600</v>
      </c>
    </row>
    <row r="136" spans="1:12" ht="22.5" customHeight="1">
      <c r="A136" s="46" t="s">
        <v>150</v>
      </c>
      <c r="B136" s="47"/>
      <c r="C136" s="7"/>
      <c r="D136" s="54"/>
      <c r="E136" s="48"/>
      <c r="F136" s="55">
        <f>SUM(F130:F135)</f>
        <v>-244012</v>
      </c>
      <c r="G136" s="48"/>
      <c r="H136" s="55">
        <f>SUM(H130:H135)</f>
        <v>-52504</v>
      </c>
      <c r="I136" s="29"/>
      <c r="J136" s="55">
        <f>SUM(J130:J135)</f>
        <v>-242925</v>
      </c>
      <c r="K136" s="29"/>
      <c r="L136" s="55">
        <f>SUM(L130:L135)</f>
        <v>-52504</v>
      </c>
    </row>
    <row r="137" spans="1:12" ht="22.5" customHeight="1">
      <c r="A137" s="46" t="s">
        <v>148</v>
      </c>
      <c r="B137" s="47"/>
      <c r="C137" s="7"/>
      <c r="D137" s="54"/>
      <c r="E137" s="48"/>
      <c r="F137" s="28">
        <f>SUM(F109,F128,F136)</f>
        <v>44291</v>
      </c>
      <c r="G137" s="48"/>
      <c r="H137" s="28">
        <f>SUM(H109,H128,H136)</f>
        <v>13425</v>
      </c>
      <c r="I137" s="28"/>
      <c r="J137" s="28">
        <f>SUM(J109,J128,J136)</f>
        <v>30863</v>
      </c>
      <c r="K137" s="19"/>
      <c r="L137" s="28">
        <f>SUM(L109,L128,L136)</f>
        <v>23242</v>
      </c>
    </row>
    <row r="138" spans="1:12" ht="22.5" customHeight="1">
      <c r="A138" s="7" t="s">
        <v>77</v>
      </c>
      <c r="B138" s="47"/>
      <c r="C138" s="7"/>
      <c r="D138" s="54"/>
      <c r="E138" s="48"/>
      <c r="F138" s="48">
        <v>68063</v>
      </c>
      <c r="G138" s="48"/>
      <c r="H138" s="103">
        <v>42205</v>
      </c>
      <c r="I138" s="6"/>
      <c r="J138" s="103">
        <v>51238</v>
      </c>
      <c r="K138" s="19"/>
      <c r="L138" s="103">
        <v>20131</v>
      </c>
    </row>
    <row r="139" spans="1:12" ht="22.5" customHeight="1" thickBot="1">
      <c r="A139" s="46" t="s">
        <v>78</v>
      </c>
      <c r="B139" s="47"/>
      <c r="C139" s="7"/>
      <c r="D139" s="54"/>
      <c r="E139" s="48"/>
      <c r="F139" s="25">
        <f>SUM(F137:F138)</f>
        <v>112354</v>
      </c>
      <c r="G139" s="48"/>
      <c r="H139" s="25">
        <f>SUM(H137:H138)</f>
        <v>55630</v>
      </c>
      <c r="I139" s="19"/>
      <c r="J139" s="25">
        <f>SUM(J137:J138)</f>
        <v>82101</v>
      </c>
      <c r="K139" s="19"/>
      <c r="L139" s="25">
        <f>SUM(L137:L138)</f>
        <v>43373</v>
      </c>
    </row>
    <row r="140" spans="1:12" ht="22.5" customHeight="1" thickTop="1">
      <c r="A140" s="7"/>
      <c r="B140" s="47"/>
      <c r="C140" s="7"/>
      <c r="D140" s="54"/>
      <c r="E140" s="48"/>
      <c r="F140" s="19">
        <f>SUM(F139-'BS'!F11)</f>
        <v>0</v>
      </c>
      <c r="G140" s="19"/>
      <c r="H140" s="19"/>
      <c r="I140" s="19"/>
      <c r="J140" s="19">
        <f>SUM(J139-'BS'!J11)</f>
        <v>0</v>
      </c>
      <c r="K140" s="48"/>
      <c r="L140" s="19"/>
    </row>
    <row r="141" spans="1:14" ht="22.5" customHeight="1">
      <c r="A141" s="46" t="s">
        <v>79</v>
      </c>
      <c r="B141" s="47"/>
      <c r="C141" s="7"/>
      <c r="D141" s="48"/>
      <c r="E141" s="48"/>
      <c r="F141" s="48"/>
      <c r="G141" s="48"/>
      <c r="H141" s="48"/>
      <c r="I141" s="19"/>
      <c r="J141" s="48"/>
      <c r="K141" s="48"/>
      <c r="L141" s="48"/>
      <c r="M141" s="6"/>
      <c r="N141" s="39"/>
    </row>
    <row r="142" spans="1:14" ht="22.5" customHeight="1">
      <c r="A142" s="7" t="s">
        <v>80</v>
      </c>
      <c r="B142" s="47"/>
      <c r="C142" s="7"/>
      <c r="D142" s="48"/>
      <c r="E142" s="48"/>
      <c r="F142" s="48"/>
      <c r="G142" s="48"/>
      <c r="H142" s="48"/>
      <c r="I142" s="19"/>
      <c r="J142" s="48"/>
      <c r="K142" s="48"/>
      <c r="L142" s="48"/>
      <c r="M142" s="6"/>
      <c r="N142" s="39"/>
    </row>
    <row r="143" spans="1:12" ht="22.5" customHeight="1">
      <c r="A143" s="7" t="s">
        <v>149</v>
      </c>
      <c r="C143" s="17"/>
      <c r="F143" s="23">
        <v>2000</v>
      </c>
      <c r="G143" s="48"/>
      <c r="H143" s="48">
        <v>19657</v>
      </c>
      <c r="I143" s="48"/>
      <c r="J143" s="103">
        <v>2000</v>
      </c>
      <c r="K143" s="19"/>
      <c r="L143" s="48">
        <v>19657</v>
      </c>
    </row>
    <row r="144" spans="1:12" ht="22.5" customHeight="1">
      <c r="A144" s="7" t="s">
        <v>151</v>
      </c>
      <c r="B144" s="47"/>
      <c r="C144" s="7"/>
      <c r="D144" s="48"/>
      <c r="E144" s="48"/>
      <c r="F144" s="28">
        <v>46230</v>
      </c>
      <c r="G144" s="19"/>
      <c r="H144" s="48">
        <v>6000</v>
      </c>
      <c r="I144" s="48"/>
      <c r="J144" s="105">
        <v>45689</v>
      </c>
      <c r="K144" s="19"/>
      <c r="L144" s="48">
        <v>5449</v>
      </c>
    </row>
    <row r="145" spans="1:12" ht="22.5" customHeight="1">
      <c r="A145" s="7" t="s">
        <v>131</v>
      </c>
      <c r="B145" s="47"/>
      <c r="C145" s="7"/>
      <c r="D145" s="48"/>
      <c r="E145" s="48"/>
      <c r="F145" s="28">
        <v>24478</v>
      </c>
      <c r="G145" s="19"/>
      <c r="H145" s="48">
        <v>78600</v>
      </c>
      <c r="I145" s="48"/>
      <c r="J145" s="105">
        <v>23953</v>
      </c>
      <c r="K145" s="19"/>
      <c r="L145" s="48">
        <v>70221</v>
      </c>
    </row>
    <row r="146" spans="1:12" ht="22.5" customHeight="1">
      <c r="A146" s="7" t="s">
        <v>165</v>
      </c>
      <c r="B146" s="47"/>
      <c r="C146" s="7"/>
      <c r="D146" s="48"/>
      <c r="E146" s="48"/>
      <c r="F146" s="28">
        <v>734</v>
      </c>
      <c r="G146" s="19"/>
      <c r="H146" s="48">
        <v>0</v>
      </c>
      <c r="I146" s="48"/>
      <c r="J146" s="105">
        <v>734</v>
      </c>
      <c r="K146" s="19"/>
      <c r="L146" s="48">
        <v>0</v>
      </c>
    </row>
    <row r="147" spans="3:12" ht="22.5" customHeight="1">
      <c r="C147" s="17"/>
      <c r="F147" s="23"/>
      <c r="H147" s="23"/>
      <c r="J147" s="23"/>
      <c r="L147" s="23"/>
    </row>
    <row r="148" spans="1:3" ht="22.5" customHeight="1">
      <c r="A148" s="2" t="s">
        <v>18</v>
      </c>
      <c r="C148" s="17"/>
    </row>
  </sheetData>
  <sheetProtection/>
  <mergeCells count="4">
    <mergeCell ref="J41:L41"/>
    <mergeCell ref="J76:L76"/>
    <mergeCell ref="J117:L117"/>
    <mergeCell ref="J6:L6"/>
  </mergeCells>
  <printOptions/>
  <pageMargins left="0.984251968503937" right="0.1968503937007874" top="0.5905511811023623" bottom="0.15748031496062992" header="0.1968503937007874" footer="0.1968503937007874"/>
  <pageSetup horizontalDpi="600" verticalDpi="600" orientation="portrait" paperSize="9" scale="84" r:id="rId1"/>
  <rowBreaks count="3" manualBreakCount="3">
    <brk id="35" max="11" man="1"/>
    <brk id="70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="80" zoomScaleNormal="80" zoomScalePageLayoutView="0" workbookViewId="0" topLeftCell="A1">
      <selection activeCell="P16" sqref="P16"/>
    </sheetView>
  </sheetViews>
  <sheetFormatPr defaultColWidth="9.140625" defaultRowHeight="24" customHeight="1"/>
  <cols>
    <col min="1" max="1" width="33.140625" style="57" customWidth="1"/>
    <col min="2" max="2" width="1.7109375" style="57" customWidth="1"/>
    <col min="3" max="3" width="14.421875" style="57" customWidth="1"/>
    <col min="4" max="4" width="1.28515625" style="58" customWidth="1"/>
    <col min="5" max="5" width="13.28125" style="58" customWidth="1"/>
    <col min="6" max="6" width="1.28515625" style="58" customWidth="1"/>
    <col min="7" max="7" width="13.28125" style="58" customWidth="1"/>
    <col min="8" max="8" width="1.421875" style="58" customWidth="1"/>
    <col min="9" max="9" width="13.28125" style="58" customWidth="1"/>
    <col min="10" max="10" width="1.28515625" style="58" customWidth="1"/>
    <col min="11" max="11" width="13.28125" style="57" customWidth="1"/>
    <col min="12" max="12" width="1.28515625" style="58" customWidth="1"/>
    <col min="13" max="13" width="13.28125" style="57" customWidth="1"/>
    <col min="14" max="16384" width="9.140625" style="57" customWidth="1"/>
  </cols>
  <sheetData>
    <row r="1" spans="4:14" ht="24" customHeight="1">
      <c r="D1" s="57"/>
      <c r="E1" s="57"/>
      <c r="F1" s="57"/>
      <c r="G1" s="57"/>
      <c r="H1" s="57"/>
      <c r="I1" s="57"/>
      <c r="J1" s="57"/>
      <c r="L1" s="57"/>
      <c r="M1" s="56" t="s">
        <v>35</v>
      </c>
      <c r="N1" s="56"/>
    </row>
    <row r="2" spans="1:14" ht="24" customHeight="1">
      <c r="A2" s="112" t="s">
        <v>127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56"/>
    </row>
    <row r="3" spans="1:13" ht="24" customHeight="1">
      <c r="A3" s="113" t="s">
        <v>81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4" customHeight="1">
      <c r="A4" s="113" t="s">
        <v>159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24" customHeight="1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3:13" ht="24" customHeight="1">
      <c r="C6" s="115" t="s">
        <v>2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3:13" s="58" customFormat="1" ht="24" customHeight="1">
      <c r="C7" s="59"/>
      <c r="D7" s="59"/>
      <c r="E7" s="59"/>
      <c r="F7" s="59"/>
      <c r="G7" s="116" t="s">
        <v>82</v>
      </c>
      <c r="H7" s="116"/>
      <c r="I7" s="116"/>
      <c r="J7" s="116"/>
      <c r="K7" s="116"/>
      <c r="L7" s="59"/>
      <c r="M7" s="59"/>
    </row>
    <row r="8" spans="4:10" s="60" customFormat="1" ht="24" customHeight="1">
      <c r="D8" s="59"/>
      <c r="E8" s="59"/>
      <c r="F8" s="59"/>
      <c r="G8" s="118" t="s">
        <v>124</v>
      </c>
      <c r="H8" s="118"/>
      <c r="I8" s="118"/>
      <c r="J8" s="61"/>
    </row>
    <row r="9" spans="3:13" s="60" customFormat="1" ht="24" customHeight="1">
      <c r="C9" s="59" t="s">
        <v>83</v>
      </c>
      <c r="D9" s="59"/>
      <c r="E9" s="59" t="s">
        <v>172</v>
      </c>
      <c r="F9" s="59"/>
      <c r="G9" s="116" t="s">
        <v>85</v>
      </c>
      <c r="H9" s="117"/>
      <c r="I9" s="117"/>
      <c r="J9" s="59"/>
      <c r="K9" s="90"/>
      <c r="L9" s="59"/>
      <c r="M9" s="60" t="s">
        <v>105</v>
      </c>
    </row>
    <row r="10" spans="3:13" s="60" customFormat="1" ht="24" customHeight="1">
      <c r="C10" s="74" t="s">
        <v>84</v>
      </c>
      <c r="D10" s="59"/>
      <c r="E10" s="108" t="s">
        <v>173</v>
      </c>
      <c r="F10" s="59"/>
      <c r="G10" s="89" t="s">
        <v>118</v>
      </c>
      <c r="H10" s="59"/>
      <c r="I10" s="89" t="s">
        <v>119</v>
      </c>
      <c r="J10" s="59"/>
      <c r="K10" s="74" t="s">
        <v>86</v>
      </c>
      <c r="L10" s="59"/>
      <c r="M10" s="82" t="s">
        <v>106</v>
      </c>
    </row>
    <row r="11" spans="1:13" ht="24" customHeight="1">
      <c r="A11" s="8" t="s">
        <v>125</v>
      </c>
      <c r="C11" s="64">
        <v>160000</v>
      </c>
      <c r="D11" s="64"/>
      <c r="E11" s="64">
        <v>0</v>
      </c>
      <c r="F11" s="64"/>
      <c r="G11" s="64">
        <v>22662</v>
      </c>
      <c r="H11" s="64"/>
      <c r="I11" s="64">
        <v>282</v>
      </c>
      <c r="J11" s="64"/>
      <c r="K11" s="64">
        <v>73945</v>
      </c>
      <c r="L11" s="64"/>
      <c r="M11" s="64">
        <f>SUM(C11:K11)</f>
        <v>256889</v>
      </c>
    </row>
    <row r="12" spans="1:13" ht="24" customHeight="1">
      <c r="A12" s="57" t="s">
        <v>128</v>
      </c>
      <c r="C12" s="64">
        <v>0</v>
      </c>
      <c r="D12" s="64"/>
      <c r="E12" s="64">
        <v>0</v>
      </c>
      <c r="F12" s="64"/>
      <c r="G12" s="64">
        <v>0</v>
      </c>
      <c r="H12" s="64"/>
      <c r="I12" s="64">
        <v>0</v>
      </c>
      <c r="J12" s="64"/>
      <c r="K12" s="64">
        <f>SUM('PL&amp;CF'!H57)</f>
        <v>107270</v>
      </c>
      <c r="L12" s="64"/>
      <c r="M12" s="64">
        <f>SUM(C12:K12)</f>
        <v>107270</v>
      </c>
    </row>
    <row r="13" spans="1:13" ht="24" customHeight="1">
      <c r="A13" s="57" t="s">
        <v>174</v>
      </c>
      <c r="C13" s="64">
        <v>0</v>
      </c>
      <c r="D13" s="64"/>
      <c r="E13" s="64">
        <v>30000</v>
      </c>
      <c r="F13" s="64"/>
      <c r="G13" s="64">
        <v>0</v>
      </c>
      <c r="H13" s="64"/>
      <c r="I13" s="64">
        <v>0</v>
      </c>
      <c r="J13" s="64"/>
      <c r="K13" s="64">
        <v>0</v>
      </c>
      <c r="L13" s="64"/>
      <c r="M13" s="64">
        <f>SUM(C13:K13)</f>
        <v>30000</v>
      </c>
    </row>
    <row r="14" spans="1:13" s="58" customFormat="1" ht="24" customHeight="1">
      <c r="A14" s="58" t="s">
        <v>164</v>
      </c>
      <c r="C14" s="66">
        <v>0</v>
      </c>
      <c r="D14" s="64"/>
      <c r="E14" s="66">
        <v>0</v>
      </c>
      <c r="F14" s="64"/>
      <c r="G14" s="66">
        <v>0</v>
      </c>
      <c r="H14" s="64"/>
      <c r="I14" s="66">
        <v>0</v>
      </c>
      <c r="J14" s="64"/>
      <c r="K14" s="66">
        <v>-109600</v>
      </c>
      <c r="L14" s="64"/>
      <c r="M14" s="66">
        <f>SUM(C14:K14)</f>
        <v>-109600</v>
      </c>
    </row>
    <row r="15" spans="1:13" ht="24" customHeight="1" thickBot="1">
      <c r="A15" s="63" t="s">
        <v>156</v>
      </c>
      <c r="C15" s="68">
        <f>SUM(C11:C14)</f>
        <v>160000</v>
      </c>
      <c r="D15" s="64"/>
      <c r="E15" s="68">
        <f>SUM(E11:E14)</f>
        <v>30000</v>
      </c>
      <c r="F15" s="64"/>
      <c r="G15" s="68">
        <f>SUM(G11:G14)</f>
        <v>22662</v>
      </c>
      <c r="H15" s="64"/>
      <c r="I15" s="68">
        <f>SUM(I11:I14)</f>
        <v>282</v>
      </c>
      <c r="J15" s="64"/>
      <c r="K15" s="68">
        <f>SUM(K11:K14)</f>
        <v>71615</v>
      </c>
      <c r="L15" s="64"/>
      <c r="M15" s="68">
        <f>SUM(M11:M14)</f>
        <v>284559</v>
      </c>
    </row>
    <row r="16" spans="1:13" ht="24" customHeight="1" thickTop="1">
      <c r="A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24" customHeight="1">
      <c r="A17" s="8" t="s">
        <v>132</v>
      </c>
      <c r="C17" s="64">
        <v>255000</v>
      </c>
      <c r="D17" s="64"/>
      <c r="E17" s="64">
        <v>0</v>
      </c>
      <c r="F17" s="64"/>
      <c r="G17" s="64">
        <v>30000</v>
      </c>
      <c r="H17" s="64"/>
      <c r="I17" s="64">
        <v>282</v>
      </c>
      <c r="J17" s="64"/>
      <c r="K17" s="64">
        <v>67301</v>
      </c>
      <c r="L17" s="64"/>
      <c r="M17" s="64">
        <f>SUM(C17:K17)</f>
        <v>352583</v>
      </c>
    </row>
    <row r="18" spans="1:13" s="58" customFormat="1" ht="24" customHeight="1">
      <c r="A18" s="58" t="s">
        <v>50</v>
      </c>
      <c r="C18" s="64">
        <v>0</v>
      </c>
      <c r="D18" s="64"/>
      <c r="E18" s="64">
        <v>0</v>
      </c>
      <c r="F18" s="64"/>
      <c r="G18" s="64">
        <v>0</v>
      </c>
      <c r="H18" s="64"/>
      <c r="I18" s="64">
        <v>0</v>
      </c>
      <c r="J18" s="64"/>
      <c r="K18" s="64">
        <f>SUM('PL&amp;CF'!F57)</f>
        <v>244805</v>
      </c>
      <c r="L18" s="64"/>
      <c r="M18" s="64">
        <f>SUM(C18:K18)</f>
        <v>244805</v>
      </c>
    </row>
    <row r="19" spans="1:13" s="58" customFormat="1" ht="24" customHeight="1">
      <c r="A19" s="58" t="s">
        <v>164</v>
      </c>
      <c r="C19" s="66">
        <v>0</v>
      </c>
      <c r="D19" s="64"/>
      <c r="E19" s="66">
        <v>0</v>
      </c>
      <c r="F19" s="64"/>
      <c r="G19" s="66">
        <v>0</v>
      </c>
      <c r="H19" s="64"/>
      <c r="I19" s="66">
        <v>0</v>
      </c>
      <c r="J19" s="64"/>
      <c r="K19" s="66">
        <v>-224400</v>
      </c>
      <c r="L19" s="64"/>
      <c r="M19" s="66">
        <f>SUM(C19:K19)</f>
        <v>-224400</v>
      </c>
    </row>
    <row r="20" spans="1:13" ht="24" customHeight="1" thickBot="1">
      <c r="A20" s="63" t="s">
        <v>157</v>
      </c>
      <c r="C20" s="68">
        <f>SUM(C17:C19)</f>
        <v>255000</v>
      </c>
      <c r="D20" s="64"/>
      <c r="E20" s="68">
        <f>SUM(E17:E19)</f>
        <v>0</v>
      </c>
      <c r="F20" s="64"/>
      <c r="G20" s="68">
        <f>SUM(G17:G19)</f>
        <v>30000</v>
      </c>
      <c r="H20" s="64"/>
      <c r="I20" s="68">
        <f>SUM(I17:I19)</f>
        <v>282</v>
      </c>
      <c r="J20" s="64"/>
      <c r="K20" s="68">
        <f>SUM(K17:K19)</f>
        <v>87706</v>
      </c>
      <c r="L20" s="64"/>
      <c r="M20" s="68">
        <f>SUM(M17:M19)</f>
        <v>372988</v>
      </c>
    </row>
    <row r="21" spans="1:13" ht="24" customHeight="1" thickTop="1">
      <c r="A21" s="63"/>
      <c r="C21" s="64">
        <f>SUM(C17-'BS'!H71)</f>
        <v>0</v>
      </c>
      <c r="D21" s="64"/>
      <c r="E21" s="64"/>
      <c r="F21" s="64"/>
      <c r="G21" s="64">
        <f>SUM(G17-'BS'!H74)</f>
        <v>0</v>
      </c>
      <c r="H21" s="64"/>
      <c r="I21" s="64">
        <f>SUM(I17-'BS'!H75)</f>
        <v>0</v>
      </c>
      <c r="J21" s="64"/>
      <c r="K21" s="64">
        <f>SUM(K17-'BS'!H76)</f>
        <v>0</v>
      </c>
      <c r="L21" s="64"/>
      <c r="M21" s="64">
        <f>SUM(M17-'BS'!H77)</f>
        <v>0</v>
      </c>
    </row>
    <row r="22" spans="1:13" ht="24" customHeight="1">
      <c r="A22" s="63"/>
      <c r="C22" s="64">
        <f>SUM(C20-'BS'!F71)</f>
        <v>0</v>
      </c>
      <c r="D22" s="64"/>
      <c r="E22" s="64"/>
      <c r="F22" s="64"/>
      <c r="G22" s="64">
        <f>SUM(G20-'BS'!F74)</f>
        <v>0</v>
      </c>
      <c r="H22" s="64"/>
      <c r="I22" s="64">
        <f>SUM(I20-'BS'!F75)</f>
        <v>0</v>
      </c>
      <c r="J22" s="64"/>
      <c r="K22" s="64">
        <f>SUM(K20-'BS'!F76)</f>
        <v>0</v>
      </c>
      <c r="L22" s="64"/>
      <c r="M22" s="64">
        <f>SUM(M20-'BS'!F77)</f>
        <v>0</v>
      </c>
    </row>
    <row r="23" spans="1:12" ht="24" customHeight="1">
      <c r="A23" s="57" t="s">
        <v>18</v>
      </c>
      <c r="C23" s="78"/>
      <c r="D23" s="79"/>
      <c r="E23" s="79"/>
      <c r="F23" s="79"/>
      <c r="G23" s="79"/>
      <c r="H23" s="79"/>
      <c r="I23" s="79"/>
      <c r="J23" s="79"/>
      <c r="K23" s="78"/>
      <c r="L23" s="79"/>
    </row>
    <row r="24" spans="4:13" s="21" customFormat="1" ht="24" customHeight="1">
      <c r="D24" s="73"/>
      <c r="E24" s="107"/>
      <c r="F24" s="107"/>
      <c r="G24" s="6"/>
      <c r="H24" s="6"/>
      <c r="I24" s="6"/>
      <c r="J24" s="80"/>
      <c r="K24" s="81"/>
      <c r="L24" s="80"/>
      <c r="M24" s="80"/>
    </row>
    <row r="25" spans="1:13" s="21" customFormat="1" ht="24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s="21" customFormat="1" ht="24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3" s="21" customFormat="1" ht="24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1:13" s="21" customFormat="1" ht="24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</sheetData>
  <sheetProtection/>
  <mergeCells count="12">
    <mergeCell ref="A25:M25"/>
    <mergeCell ref="A26:M26"/>
    <mergeCell ref="A27:M27"/>
    <mergeCell ref="A28:M28"/>
    <mergeCell ref="A2:M2"/>
    <mergeCell ref="A3:M3"/>
    <mergeCell ref="A4:M4"/>
    <mergeCell ref="A5:M5"/>
    <mergeCell ref="C6:M6"/>
    <mergeCell ref="G7:K7"/>
    <mergeCell ref="G9:I9"/>
    <mergeCell ref="G8:I8"/>
  </mergeCells>
  <printOptions/>
  <pageMargins left="0.984251968503937" right="0.196850393700787" top="0.78740157480315" bottom="0.393700787401575" header="0.196850393700787" footer="0.196850393700787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="80" zoomScaleNormal="80" zoomScalePageLayoutView="0" workbookViewId="0" topLeftCell="A1">
      <selection activeCell="E21" sqref="E21"/>
    </sheetView>
  </sheetViews>
  <sheetFormatPr defaultColWidth="9.140625" defaultRowHeight="12.75"/>
  <cols>
    <col min="1" max="1" width="37.00390625" style="57" customWidth="1"/>
    <col min="2" max="2" width="1.7109375" style="57" customWidth="1"/>
    <col min="3" max="3" width="14.7109375" style="57" customWidth="1"/>
    <col min="4" max="4" width="2.421875" style="57" customWidth="1"/>
    <col min="5" max="5" width="14.7109375" style="57" customWidth="1"/>
    <col min="6" max="6" width="1.7109375" style="58" customWidth="1"/>
    <col min="7" max="7" width="14.7109375" style="58" customWidth="1"/>
    <col min="8" max="8" width="1.7109375" style="58" customWidth="1"/>
    <col min="9" max="9" width="14.7109375" style="57" customWidth="1"/>
    <col min="10" max="10" width="1.7109375" style="58" customWidth="1"/>
    <col min="11" max="11" width="14.7109375" style="57" customWidth="1"/>
    <col min="12" max="16384" width="9.140625" style="57" customWidth="1"/>
  </cols>
  <sheetData>
    <row r="1" spans="1:11" ht="21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 t="s">
        <v>35</v>
      </c>
    </row>
    <row r="2" spans="1:12" ht="23.25" customHeight="1">
      <c r="A2" s="112" t="s">
        <v>127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56"/>
    </row>
    <row r="3" spans="1:11" ht="23.25" customHeight="1">
      <c r="A3" s="113" t="s">
        <v>104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3.25" customHeight="1">
      <c r="A4" s="113" t="s">
        <v>158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3.25" customHeight="1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3:11" ht="20.25" customHeight="1">
      <c r="C6" s="115" t="s">
        <v>3</v>
      </c>
      <c r="D6" s="115"/>
      <c r="E6" s="115"/>
      <c r="F6" s="115"/>
      <c r="G6" s="115"/>
      <c r="H6" s="115"/>
      <c r="I6" s="115"/>
      <c r="J6" s="115"/>
      <c r="K6" s="115"/>
    </row>
    <row r="7" spans="3:11" s="58" customFormat="1" ht="20.25" customHeight="1">
      <c r="C7" s="59"/>
      <c r="D7" s="59"/>
      <c r="E7" s="59"/>
      <c r="F7" s="59"/>
      <c r="G7" s="120" t="s">
        <v>82</v>
      </c>
      <c r="H7" s="120"/>
      <c r="I7" s="120"/>
      <c r="J7" s="59"/>
      <c r="K7" s="59"/>
    </row>
    <row r="8" spans="3:11" s="60" customFormat="1" ht="23.25" customHeight="1">
      <c r="C8" s="59" t="s">
        <v>83</v>
      </c>
      <c r="D8" s="59"/>
      <c r="E8" s="59" t="s">
        <v>172</v>
      </c>
      <c r="F8" s="59"/>
      <c r="G8" s="60" t="s">
        <v>124</v>
      </c>
      <c r="H8" s="61"/>
      <c r="I8" s="61"/>
      <c r="J8" s="59"/>
      <c r="K8" s="60" t="s">
        <v>105</v>
      </c>
    </row>
    <row r="9" spans="3:11" s="60" customFormat="1" ht="23.25" customHeight="1">
      <c r="C9" s="62" t="s">
        <v>84</v>
      </c>
      <c r="D9" s="59"/>
      <c r="E9" s="108" t="s">
        <v>173</v>
      </c>
      <c r="F9" s="59"/>
      <c r="G9" s="88" t="s">
        <v>85</v>
      </c>
      <c r="H9" s="59"/>
      <c r="I9" s="62" t="s">
        <v>86</v>
      </c>
      <c r="J9" s="59"/>
      <c r="K9" s="82" t="s">
        <v>106</v>
      </c>
    </row>
    <row r="10" spans="1:11" ht="23.25" customHeight="1">
      <c r="A10" s="8" t="s">
        <v>125</v>
      </c>
      <c r="C10" s="64">
        <v>160000</v>
      </c>
      <c r="D10" s="64"/>
      <c r="E10" s="64">
        <v>0</v>
      </c>
      <c r="F10" s="64"/>
      <c r="G10" s="64">
        <v>22662</v>
      </c>
      <c r="H10" s="64"/>
      <c r="I10" s="64">
        <v>95298</v>
      </c>
      <c r="J10" s="64"/>
      <c r="K10" s="64">
        <f>SUM(C10:I10)</f>
        <v>277960</v>
      </c>
    </row>
    <row r="11" spans="1:11" s="58" customFormat="1" ht="23.25" customHeight="1">
      <c r="A11" s="57" t="s">
        <v>50</v>
      </c>
      <c r="C11" s="64">
        <v>0</v>
      </c>
      <c r="D11" s="64"/>
      <c r="E11" s="64" t="s">
        <v>59</v>
      </c>
      <c r="F11" s="64"/>
      <c r="G11" s="64" t="s">
        <v>59</v>
      </c>
      <c r="H11" s="64"/>
      <c r="I11" s="65">
        <f>SUM('PL&amp;CF'!L57)</f>
        <v>119359</v>
      </c>
      <c r="J11" s="64"/>
      <c r="K11" s="64">
        <f>SUM(C11:I11)</f>
        <v>119359</v>
      </c>
    </row>
    <row r="12" spans="1:11" s="58" customFormat="1" ht="23.25" customHeight="1">
      <c r="A12" s="57" t="s">
        <v>174</v>
      </c>
      <c r="C12" s="64">
        <v>0</v>
      </c>
      <c r="D12" s="64"/>
      <c r="E12" s="64">
        <v>30000</v>
      </c>
      <c r="F12" s="64"/>
      <c r="G12" s="64">
        <v>0</v>
      </c>
      <c r="H12" s="64"/>
      <c r="I12" s="65">
        <v>0</v>
      </c>
      <c r="J12" s="64"/>
      <c r="K12" s="64">
        <f>SUM(C12:I12)</f>
        <v>30000</v>
      </c>
    </row>
    <row r="13" spans="1:11" s="58" customFormat="1" ht="23.25" customHeight="1">
      <c r="A13" s="58" t="s">
        <v>164</v>
      </c>
      <c r="C13" s="66">
        <v>0</v>
      </c>
      <c r="D13" s="64"/>
      <c r="E13" s="66">
        <v>0</v>
      </c>
      <c r="F13" s="64"/>
      <c r="G13" s="66">
        <v>0</v>
      </c>
      <c r="H13" s="64"/>
      <c r="I13" s="67">
        <v>-109600</v>
      </c>
      <c r="J13" s="64"/>
      <c r="K13" s="66">
        <f>SUM(C13:I13)</f>
        <v>-109600</v>
      </c>
    </row>
    <row r="14" spans="1:11" ht="23.25" customHeight="1" thickBot="1">
      <c r="A14" s="63" t="s">
        <v>156</v>
      </c>
      <c r="C14" s="68">
        <f>SUM(C10:C13)</f>
        <v>160000</v>
      </c>
      <c r="D14" s="64"/>
      <c r="E14" s="68">
        <f>SUM(E10:E13)</f>
        <v>30000</v>
      </c>
      <c r="F14" s="64"/>
      <c r="G14" s="68">
        <f>SUM(G10:G13)</f>
        <v>22662</v>
      </c>
      <c r="H14" s="64"/>
      <c r="I14" s="68">
        <f>SUM(I10:I13)</f>
        <v>105057</v>
      </c>
      <c r="J14" s="64"/>
      <c r="K14" s="68">
        <f>SUM(K10:K13)</f>
        <v>317719</v>
      </c>
    </row>
    <row r="15" spans="1:11" ht="23.25" customHeight="1" thickTop="1">
      <c r="A15" s="63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23.25" customHeight="1">
      <c r="A16" s="8" t="s">
        <v>132</v>
      </c>
      <c r="C16" s="64">
        <v>255000</v>
      </c>
      <c r="D16" s="64"/>
      <c r="E16" s="64">
        <v>0</v>
      </c>
      <c r="F16" s="64"/>
      <c r="G16" s="64">
        <v>30000</v>
      </c>
      <c r="H16" s="64"/>
      <c r="I16" s="64">
        <v>104136</v>
      </c>
      <c r="J16" s="64"/>
      <c r="K16" s="64">
        <f>SUM(C16:I16)</f>
        <v>389136</v>
      </c>
    </row>
    <row r="17" spans="1:11" s="58" customFormat="1" ht="23.25" customHeight="1">
      <c r="A17" s="58" t="s">
        <v>50</v>
      </c>
      <c r="C17" s="64">
        <v>0</v>
      </c>
      <c r="D17" s="64"/>
      <c r="E17" s="64" t="s">
        <v>59</v>
      </c>
      <c r="F17" s="64"/>
      <c r="G17" s="64" t="s">
        <v>59</v>
      </c>
      <c r="H17" s="64"/>
      <c r="I17" s="65">
        <f>SUM('PL&amp;CF'!J61)</f>
        <v>246148</v>
      </c>
      <c r="J17" s="64"/>
      <c r="K17" s="64">
        <f>SUM(C17:I17)</f>
        <v>246148</v>
      </c>
    </row>
    <row r="18" spans="1:11" s="58" customFormat="1" ht="23.25" customHeight="1">
      <c r="A18" s="58" t="s">
        <v>164</v>
      </c>
      <c r="C18" s="66">
        <v>0</v>
      </c>
      <c r="D18" s="64"/>
      <c r="E18" s="66">
        <v>0</v>
      </c>
      <c r="F18" s="64"/>
      <c r="G18" s="66">
        <v>0</v>
      </c>
      <c r="H18" s="64"/>
      <c r="I18" s="67">
        <v>-224400</v>
      </c>
      <c r="J18" s="64"/>
      <c r="K18" s="66">
        <f>SUM(C18:I18)</f>
        <v>-224400</v>
      </c>
    </row>
    <row r="19" spans="1:11" s="21" customFormat="1" ht="22.5" customHeight="1" thickBot="1">
      <c r="A19" s="63" t="s">
        <v>157</v>
      </c>
      <c r="B19" s="57"/>
      <c r="C19" s="68">
        <f>SUM(C16:C18)</f>
        <v>255000</v>
      </c>
      <c r="D19" s="64"/>
      <c r="E19" s="68">
        <f>SUM(E16:E18)</f>
        <v>0</v>
      </c>
      <c r="F19" s="64"/>
      <c r="G19" s="68">
        <f>SUM(G16:G18)</f>
        <v>30000</v>
      </c>
      <c r="H19" s="64"/>
      <c r="I19" s="68">
        <f>SUM(I16:I18)</f>
        <v>125884</v>
      </c>
      <c r="J19" s="64"/>
      <c r="K19" s="68">
        <f>SUM(K16:K18)</f>
        <v>410884</v>
      </c>
    </row>
    <row r="20" spans="1:11" s="21" customFormat="1" ht="22.5" customHeight="1" thickTop="1">
      <c r="A20" s="63"/>
      <c r="B20" s="57"/>
      <c r="C20" s="64">
        <f>SUM(C16-'BS'!L71)</f>
        <v>0</v>
      </c>
      <c r="D20" s="64"/>
      <c r="E20" s="64"/>
      <c r="F20" s="64"/>
      <c r="G20" s="64">
        <f>SUM(G16-'BS'!L74)</f>
        <v>0</v>
      </c>
      <c r="H20" s="64"/>
      <c r="I20" s="64">
        <f>SUM(I16-'BS'!L76)</f>
        <v>0</v>
      </c>
      <c r="J20" s="64"/>
      <c r="K20" s="64">
        <f>SUM(K16-'BS'!L77)</f>
        <v>0</v>
      </c>
    </row>
    <row r="21" spans="1:11" s="21" customFormat="1" ht="22.5" customHeight="1">
      <c r="A21" s="63"/>
      <c r="B21" s="57"/>
      <c r="C21" s="64">
        <f>SUM(C19-'BS'!J71)</f>
        <v>0</v>
      </c>
      <c r="D21" s="64"/>
      <c r="E21" s="64"/>
      <c r="F21" s="64"/>
      <c r="G21" s="64">
        <f>SUM(G19-'BS'!J74)</f>
        <v>0</v>
      </c>
      <c r="H21" s="64"/>
      <c r="I21" s="64">
        <f>SUM(I19-'BS'!J76)</f>
        <v>0</v>
      </c>
      <c r="J21" s="64"/>
      <c r="K21" s="64">
        <f>SUM(K19-'BS'!J77)</f>
        <v>0</v>
      </c>
    </row>
    <row r="22" spans="3:7" s="21" customFormat="1" ht="22.5" customHeight="1">
      <c r="C22" s="95"/>
      <c r="D22" s="95"/>
      <c r="E22" s="95"/>
      <c r="G22" s="95"/>
    </row>
    <row r="23" spans="1:11" s="21" customFormat="1" ht="22.5" customHeight="1">
      <c r="A23" s="119" t="s">
        <v>18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1" s="21" customFormat="1" ht="22.5" customHeight="1">
      <c r="A24" s="69"/>
      <c r="B24" s="69"/>
      <c r="C24" s="69"/>
      <c r="D24" s="107"/>
      <c r="E24" s="107"/>
      <c r="F24" s="69"/>
      <c r="G24" s="69"/>
      <c r="H24" s="69"/>
      <c r="I24" s="69"/>
      <c r="J24" s="69"/>
      <c r="K24" s="69"/>
    </row>
    <row r="25" spans="6:11" s="21" customFormat="1" ht="22.5" customHeight="1">
      <c r="F25" s="69"/>
      <c r="G25" s="6"/>
      <c r="H25" s="49"/>
      <c r="J25" s="49"/>
      <c r="K25" s="49"/>
    </row>
    <row r="26" spans="1:11" s="21" customFormat="1" ht="22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1" s="21" customFormat="1" ht="22.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</sheetData>
  <sheetProtection/>
  <mergeCells count="9">
    <mergeCell ref="A23:K23"/>
    <mergeCell ref="A26:K26"/>
    <mergeCell ref="A27:K27"/>
    <mergeCell ref="A2:K2"/>
    <mergeCell ref="A3:K3"/>
    <mergeCell ref="A4:K4"/>
    <mergeCell ref="A5:K5"/>
    <mergeCell ref="C6:K6"/>
    <mergeCell ref="G7:I7"/>
  </mergeCells>
  <printOptions/>
  <pageMargins left="0.984251968503937" right="0.196850393700787" top="0.78740157480315" bottom="0.393700787401575" header="0.196850393700787" footer="0.196850393700787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Aranya.Ruenyan</dc:creator>
  <cp:keywords/>
  <dc:description/>
  <cp:lastModifiedBy>araya.p</cp:lastModifiedBy>
  <cp:lastPrinted>2015-11-05T04:16:43Z</cp:lastPrinted>
  <dcterms:created xsi:type="dcterms:W3CDTF">2011-12-14T04:26:01Z</dcterms:created>
  <dcterms:modified xsi:type="dcterms:W3CDTF">2015-12-02T03:36:13Z</dcterms:modified>
  <cp:category/>
  <cp:version/>
  <cp:contentType/>
  <cp:contentStatus/>
</cp:coreProperties>
</file>