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155" activeTab="3"/>
  </bookViews>
  <sheets>
    <sheet name="BS" sheetId="1" r:id="rId1"/>
    <sheet name="PL&amp;CF" sheetId="2" r:id="rId2"/>
    <sheet name="conso" sheetId="3" r:id="rId3"/>
    <sheet name="company" sheetId="4" r:id="rId4"/>
  </sheets>
  <definedNames>
    <definedName name="_xlnm.Print_Area" localSheetId="0">'BS'!$A$1:$L$85</definedName>
    <definedName name="_xlnm.Print_Area" localSheetId="3">'company'!$A$1:$M$27</definedName>
    <definedName name="_xlnm.Print_Area" localSheetId="2">'conso'!$A$1:$O$26</definedName>
    <definedName name="_xlnm.Print_Area" localSheetId="1">'PL&amp;CF'!$A$1:$L$111</definedName>
  </definedNames>
  <calcPr fullCalcOnLoad="1"/>
</workbook>
</file>

<file path=xl/sharedStrings.xml><?xml version="1.0" encoding="utf-8"?>
<sst xmlns="http://schemas.openxmlformats.org/spreadsheetml/2006/main" count="270" uniqueCount="178">
  <si>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</si>
  <si>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</si>
  <si>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</si>
  <si>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</si>
  <si>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>หมายเหตุ</t>
  </si>
  <si>
    <t>(ยังไม่ได้ตรวจสอบ</t>
  </si>
  <si>
    <t>(ตรวจสอบแล้ว)</t>
  </si>
  <si>
    <t>แต่สอบทานแล้ว)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</si>
  <si>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</si>
  <si>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</si>
  <si>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</si>
  <si>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</si>
  <si>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</si>
  <si>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</si>
  <si>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เงินฝากธนาคารที่มีภาระค้ำประกัน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</si>
  <si>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</si>
  <si>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</si>
  <si>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</si>
  <si>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</si>
  <si>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</si>
  <si>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</si>
  <si>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</si>
  <si>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</si>
  <si>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</si>
  <si>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</si>
  <si>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 xml:space="preserve">เงินกู้ยืมระยะยาว </t>
  </si>
  <si>
    <t>หนี้สินตามสัญญาเช่าการเงิน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</si>
  <si>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</si>
  <si>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</si>
  <si>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</si>
  <si>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</si>
  <si>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</si>
  <si>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</si>
  <si>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</si>
  <si>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</si>
  <si>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(ยังไม่ได้ตรวจสอบ แต่สอบทานแล้ว)</t>
  </si>
  <si>
    <t>งบกำไรขาดทุนเบ็ดเสร็จ</t>
  </si>
  <si>
    <t>รายได้</t>
  </si>
  <si>
    <t xml:space="preserve">รายได้จากการขาย </t>
  </si>
  <si>
    <t xml:space="preserve">รายได้อื่น </t>
  </si>
  <si>
    <t>รวมรายได้</t>
  </si>
  <si>
    <t>ค่าใช้จ่าย</t>
  </si>
  <si>
    <t>ต้นทุนขาย</t>
  </si>
  <si>
    <t>ค่าใช้จ่ายในการขาย</t>
  </si>
  <si>
    <t>ค่าใช้จ่ายในการบริหาร</t>
  </si>
  <si>
    <t>รวมค่าใช้จ่าย</t>
  </si>
  <si>
    <t>ค่าใช้จ่ายทางการเงิน</t>
  </si>
  <si>
    <t>กำไรสำหรับงวด</t>
  </si>
  <si>
    <t>กำไรขาดทุนเบ็ดเสร็จอื่น:</t>
  </si>
  <si>
    <t>กำไรขาดทุนเบ็ดเสร็จรวมสำหรับงวด</t>
  </si>
  <si>
    <t>กำไรต่อหุ้น</t>
  </si>
  <si>
    <t>งบกระแสเงินสด</t>
  </si>
  <si>
    <t>กระแสเงินสดจากกิจกรรมดำเนินงาน</t>
  </si>
  <si>
    <t>กำไรก่อนภาษี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</si>
  <si>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</si>
  <si>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</si>
  <si>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สำรองผลประโยชน์ระยะยาวพนักงาน</t>
  </si>
  <si>
    <t xml:space="preserve">   รายได้ดอกเบี้ย</t>
  </si>
  <si>
    <t xml:space="preserve">   ค่าใช้จ่ายดอกเบี้ย</t>
  </si>
  <si>
    <t>กำไรจากการดำเนินงานก่อนการเปลี่ยนแปลงในสินทรัพย์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</si>
  <si>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</si>
  <si>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</si>
  <si>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สินค้าคงเหลือ </t>
  </si>
  <si>
    <t>หนี้สินดำเนินงานเพิ่มขึ้น (ลดลง)</t>
  </si>
  <si>
    <t>งบกระแสเงินสด (ต่อ)</t>
  </si>
  <si>
    <t>กระแสเงินสดจากกิจกรรมลงทุน</t>
  </si>
  <si>
    <t>ซื้อที่ดิน อาคารและอุปกรณ์</t>
  </si>
  <si>
    <t>ซื้อสินทรัพย์ไม่มีตัวตน</t>
  </si>
  <si>
    <t>เงินสดรับจากการจำหน่ายอุปกรณ์</t>
  </si>
  <si>
    <t>ดอกเบี้ยรับ</t>
  </si>
  <si>
    <t>เงินสดสุทธิใช้ไปในกิจกรรมลงทุน</t>
  </si>
  <si>
    <t>กระแสเงินสดจากกิจกรรมจัดหาเงิน</t>
  </si>
  <si>
    <t>ชำระคืนเงินกู้ยืมระยะยาว</t>
  </si>
  <si>
    <t>ชำระคืนหนี้สินตามสัญญาเช่าการเงิน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</si>
  <si>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</si>
  <si>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วันปลายงวด</t>
  </si>
  <si>
    <t>ข้อมูลกระแสเงินสดเปิดเผยเพิ่มเติม</t>
  </si>
  <si>
    <t>รายการที่มิใช่เงินสด</t>
  </si>
  <si>
    <t xml:space="preserve">งบแสดงการเปลี่ยนแปลงส่วนของผู้ถือหุ้น </t>
  </si>
  <si>
    <t xml:space="preserve">กำไรสะสม </t>
  </si>
  <si>
    <t>ทุนเรือนหุ้นที่ออก</t>
  </si>
  <si>
    <t>และชำระแล้ว</t>
  </si>
  <si>
    <t>สำรองตามกฎหมาย</t>
  </si>
  <si>
    <t>ยังไม่ได้จัดสรร</t>
  </si>
  <si>
    <t>หนี้สินไม่หมุนเวียนอื่น</t>
  </si>
  <si>
    <t>ลูกหนี้การค้าและลูกหนี้อื่น</t>
  </si>
  <si>
    <t xml:space="preserve">เงินลงทุนในบริษัทย่อย </t>
  </si>
  <si>
    <t xml:space="preserve">ที่ดิน อาคารและอุปกรณ์ </t>
  </si>
  <si>
    <t xml:space="preserve">สินทรัพย์ไม่มีตัวตน </t>
  </si>
  <si>
    <t>เจ้าหนี้การค้าและเจ้าหนี้อื่น</t>
  </si>
  <si>
    <t>ภาษีเงินได้ค้างจ่าย</t>
  </si>
  <si>
    <t xml:space="preserve">   ทุนจดทะเบียน </t>
  </si>
  <si>
    <t xml:space="preserve">   ทุนที่ออกและชำระแล้ว</t>
  </si>
  <si>
    <t>กำไรสะสม</t>
  </si>
  <si>
    <t xml:space="preserve">   ยังไม่ได้จัดสรร</t>
  </si>
  <si>
    <t>กำไรขาดทุน:</t>
  </si>
  <si>
    <t xml:space="preserve">      ต่างประเทศล่วงหน้า</t>
  </si>
  <si>
    <t xml:space="preserve">   ตัดจำหน่ายอุปกรณ์</t>
  </si>
  <si>
    <t>งบแสดงการเปลี่ยนแปลงส่วนของผู้ถือหุ้น (ต่อ)</t>
  </si>
  <si>
    <t>รวมส่วนของ</t>
  </si>
  <si>
    <t>ผู้ถือหุ้น</t>
  </si>
  <si>
    <t xml:space="preserve">รายการปรับกระทบกำไรก่อนภาษีเป็นเงินสดรับ (จ่าย) </t>
  </si>
  <si>
    <t xml:space="preserve">   ลูกหนี้การค้าและลูกหนี้อื่น</t>
  </si>
  <si>
    <t xml:space="preserve">   สินค้าคงเหลือ 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</si>
  <si>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</si>
  <si>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</si>
  <si>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</si>
  <si>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 </t>
  </si>
  <si>
    <t xml:space="preserve">   จ่ายภาษีเงินได้</t>
  </si>
  <si>
    <t>หนี้สินตามสัญญาเช่าการเงินที่ถึง</t>
  </si>
  <si>
    <t xml:space="preserve">   กำหนดชำระภายในหนึ่งปี</t>
  </si>
  <si>
    <t xml:space="preserve">   จัดสรรแล้ว </t>
  </si>
  <si>
    <t>บริษัทฯ</t>
  </si>
  <si>
    <t>บริษัทย่อย</t>
  </si>
  <si>
    <t>สินทรัพย์ภาษีเงินได้รอการตัดบัญชี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</si>
  <si>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</si>
  <si>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</si>
  <si>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ค่าใช้จ่ายภาษีเงินได้</t>
  </si>
  <si>
    <t>จัดสรรแล้ว -</t>
  </si>
  <si>
    <t xml:space="preserve">                                          </t>
  </si>
  <si>
    <t>เงินกู้ยืมระยะยาวที่ถึงกำหนดชำระภายในหนึ่งปี</t>
  </si>
  <si>
    <t>บริษัท เถ้าแก่น้อย ฟู๊ดแอนด์มาร์เก็ตติ้ง จำกัด (มหาชน) และบริษัทย่อย</t>
  </si>
  <si>
    <t xml:space="preserve">กำไรขาดทุนเบ็ดเสร็จรวมสำหรับงวด </t>
  </si>
  <si>
    <t>เงินกู้ยืมระยะสั้นจากธนาคาร</t>
  </si>
  <si>
    <t>เงินสดจาก (ใช้ไปใน) กิจกรรมดำเนินงาน</t>
  </si>
  <si>
    <t xml:space="preserve">   โอนเงินจ่ายล่วงหน้าค่าซื้อสินทรัพย์ไปบัญชีอุปกรณ์</t>
  </si>
  <si>
    <t>ยอดคงเหลือ ณ วันที่ 1 มกราคม 2558</t>
  </si>
  <si>
    <t>ยอดคงเหลือ ณ วันที่ 31 มีนาคม 2558</t>
  </si>
  <si>
    <t>อสังหาริมทรัพย์เพื่อการลงทุน</t>
  </si>
  <si>
    <t xml:space="preserve">   จ่ายดอกเบี้ย</t>
  </si>
  <si>
    <t xml:space="preserve">   เงินปันผลค้างจ่าย</t>
  </si>
  <si>
    <t>เงินจ่ายล่วงหน้าค่าซื้อสินทรัพย์เพิ่มขึ้น</t>
  </si>
  <si>
    <t xml:space="preserve">   ขาดทุน (กำไร) จากการจำหน่ายอุปกรณ์</t>
  </si>
  <si>
    <t>เงินสดและรายการเทียบเท่าเงินสดเพิ่มขึ้น (ลดลง) สุทธิ</t>
  </si>
  <si>
    <t xml:space="preserve">   การปรับลดราคาทุนของสินค้าคงเหลือให้เป็นมูลค่าสุทธิที่จะได้รับ</t>
  </si>
  <si>
    <t xml:space="preserve">   จ่ายผลประโยชน์ระยะยาวของพนักงาน</t>
  </si>
  <si>
    <t>ณ วันที่ 31 มีนาคม 2559</t>
  </si>
  <si>
    <t xml:space="preserve">สำหรับงวดสามเดือนสิ้นสุดวันที่ 31 มีนาคม 2559 </t>
  </si>
  <si>
    <t>สำหรับงวดสามเดือนสิ้นสุดวันที่ 31 มีนาคม 2559</t>
  </si>
  <si>
    <t>ยอดคงเหลือ ณ วันที่ 1 มกราคม 2559</t>
  </si>
  <si>
    <t>ยอดคงเหลือ ณ วันที่ 31 มีนาคม 2559</t>
  </si>
  <si>
    <t>เงินลงทุนชั่วคราว</t>
  </si>
  <si>
    <t xml:space="preserve">     หุ้นสามัญ 1,380,000,000 หุ้น มูลค่าหุ้นละ 0.25 บาท</t>
  </si>
  <si>
    <t>ส่วนเกินมูลค่าหุ้นสามัญ</t>
  </si>
  <si>
    <t xml:space="preserve">   ขาดทุนจากการด้อยค่าของอุปกรณ์</t>
  </si>
  <si>
    <t>เงินสดสุทธิจาก (ใช้ไปใน) กิจกรรมดำเนินงาน</t>
  </si>
  <si>
    <t>เงินปันผลจ่าย (หมายเหตุ 12)</t>
  </si>
  <si>
    <t>ส่วนเกิน</t>
  </si>
  <si>
    <t>มูลค่าหุ้นสามัญ</t>
  </si>
  <si>
    <t>องค์ประกอบอื่นของส่วนของผู้ถือหุ้น</t>
  </si>
  <si>
    <t xml:space="preserve">      สุทธิจากภาษีเงินได้</t>
  </si>
  <si>
    <t>รายการที่จะถูกบันทึกในส่วนของกำไรหรือขาดทุนภายหลัง</t>
  </si>
  <si>
    <t xml:space="preserve">   ผลกำไรจากการวัดมูลค่าเงินลงทุนในหลักทรัพย์เผื่อขาย -</t>
  </si>
  <si>
    <t>องค์ประกอบอื่นของ</t>
  </si>
  <si>
    <t>ส่วนเกินทุนจากการ</t>
  </si>
  <si>
    <t>วัดมูลค่าเงินลงทุนใน</t>
  </si>
  <si>
    <t>หลักทรัพย์เผื่อขาย</t>
  </si>
  <si>
    <t xml:space="preserve">กำไรขาดทุนเบ็ดเสร็จอื่นสำหรับงวด </t>
  </si>
  <si>
    <t xml:space="preserve">   กำไรที่ยังไม่เกิดขึ้นจากการวัดมูลค่าเงินลงทุนในหลักทรัพย์เผื่อขาย</t>
  </si>
  <si>
    <t xml:space="preserve">   ตัดจำหน่ายส่วนเกินของสัญญาซื้อขายเงินตรา</t>
  </si>
  <si>
    <t xml:space="preserve">   ค่าเผื่อหนี้สงสัยจะสูญ </t>
  </si>
  <si>
    <t xml:space="preserve">   จ่ายประมาณการหนี้สินจากคดีฟ้องร้อง</t>
  </si>
  <si>
    <t xml:space="preserve">   ดอกเบี้ยจ่ายถือเป็นต้นทุนของสินทรัพย์</t>
  </si>
  <si>
    <t xml:space="preserve">   ขาดทุน (กำไร) จากอัตราแลกเปลี่ยนที่ยังไม่เกิดขึ้นจริง</t>
  </si>
  <si>
    <t>เงินฝากธนาคารที่มีภาระค้ำประกันลดลง</t>
  </si>
  <si>
    <t>เงินกู้ยืมระยะสั้นจากธนาคารเพิ่มขึ้น (ลดลง)</t>
  </si>
  <si>
    <t>ซื้อเงินลงทุนในหลักทรัพย์เผื่อขายและที่จะถือจนครบกำหนด</t>
  </si>
  <si>
    <t>เงินสดสุทธิจาก (ใช้ไปใน) กิจกรรมจัดหาเงิน</t>
  </si>
  <si>
    <t xml:space="preserve">     สำรองตามกฎหมาย </t>
  </si>
  <si>
    <t>- บริษัทฯ</t>
  </si>
  <si>
    <t xml:space="preserve">        </t>
  </si>
  <si>
    <t>- บริษัทย่อย</t>
  </si>
  <si>
    <t>2, 3</t>
  </si>
  <si>
    <t>3, 10</t>
  </si>
  <si>
    <t xml:space="preserve">   ซื้ออุปกรณ์และก่อสร้างอาคารแต่ยังไม่ถึงกำหนดชำระ</t>
  </si>
  <si>
    <t>กำไรต่อหุ้นขั้นพื้นฐาน</t>
  </si>
  <si>
    <t xml:space="preserve">   กำไรสำหรับงวด (บาท)</t>
  </si>
  <si>
    <t xml:space="preserve">   จำนวนหุ้นสามัญถัวเฉลี่ยถ่วงน้ำหนัก (พันหุ้น)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</si>
</sst>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0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i/>
      <sz val="16"/>
      <color indexed="8"/>
      <name val="Angsana New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tted"/>
    </border>
    <border>
      <left/>
      <right/>
      <top/>
      <bottom style="double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8" fontId="3" fillId="0" borderId="0" xfId="0" applyNumberFormat="1" applyFont="1" applyFill="1" applyAlignment="1">
      <alignment horizontal="left" vertical="center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Alignment="1">
      <alignment horizontal="centerContinuous" vertical="center"/>
    </xf>
    <xf numFmtId="37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horizontal="centerContinuous" vertical="center"/>
    </xf>
    <xf numFmtId="38" fontId="3" fillId="0" borderId="10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38" fontId="4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38" fontId="6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horizontal="left"/>
    </xf>
    <xf numFmtId="0" fontId="4" fillId="0" borderId="0" xfId="0" applyFont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7" fontId="4" fillId="0" borderId="0" xfId="0" applyNumberFormat="1" applyFont="1" applyFill="1" applyAlignment="1">
      <alignment horizontal="right" vertical="center"/>
    </xf>
    <xf numFmtId="37" fontId="3" fillId="0" borderId="0" xfId="0" applyNumberFormat="1" applyFont="1" applyFill="1" applyBorder="1" applyAlignment="1">
      <alignment horizontal="left" vertical="center"/>
    </xf>
    <xf numFmtId="37" fontId="4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vertical="center"/>
    </xf>
    <xf numFmtId="39" fontId="4" fillId="0" borderId="0" xfId="0" applyNumberFormat="1" applyFont="1" applyFill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37" fontId="4" fillId="0" borderId="14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37" fontId="3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centerContinuous" vertical="center"/>
    </xf>
    <xf numFmtId="37" fontId="3" fillId="0" borderId="0" xfId="0" applyNumberFormat="1" applyFont="1" applyFill="1" applyAlignment="1">
      <alignment horizontal="left" vertical="center"/>
    </xf>
    <xf numFmtId="41" fontId="4" fillId="0" borderId="0" xfId="42" applyNumberFormat="1" applyFont="1" applyFill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3" fontId="4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8" fontId="3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centerContinuous" vertical="center"/>
    </xf>
    <xf numFmtId="38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8" fontId="10" fillId="0" borderId="0" xfId="0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37" fontId="4" fillId="0" borderId="0" xfId="55" applyNumberFormat="1" applyFont="1" applyFill="1" applyAlignment="1">
      <alignment vertical="center"/>
      <protection/>
    </xf>
    <xf numFmtId="38" fontId="4" fillId="0" borderId="0" xfId="55" applyNumberFormat="1" applyFont="1" applyFill="1" applyAlignment="1">
      <alignment vertical="center"/>
      <protection/>
    </xf>
    <xf numFmtId="0" fontId="3" fillId="0" borderId="15" xfId="0" applyFont="1" applyFill="1" applyBorder="1" applyAlignment="1">
      <alignment horizontal="center"/>
    </xf>
    <xf numFmtId="38" fontId="4" fillId="0" borderId="0" xfId="0" applyNumberFormat="1" applyFont="1" applyFill="1" applyAlignment="1" quotePrefix="1">
      <alignment horizontal="left" vertical="center"/>
    </xf>
    <xf numFmtId="37" fontId="3" fillId="0" borderId="10" xfId="0" applyNumberFormat="1" applyFont="1" applyFill="1" applyBorder="1" applyAlignment="1">
      <alignment horizontal="center" vertical="center"/>
    </xf>
    <xf numFmtId="38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5" xfId="55"/>
    <cellStyle name="Normal_B&amp;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view="pageBreakPreview" zoomScale="95" zoomScaleSheetLayoutView="95" zoomScalePageLayoutView="0" workbookViewId="0" topLeftCell="A58">
      <selection activeCell="J46" sqref="J46"/>
    </sheetView>
  </sheetViews>
  <sheetFormatPr defaultColWidth="12.8515625" defaultRowHeight="24" customHeight="1"/>
  <cols>
    <col min="1" max="1" width="14.57421875" style="2" customWidth="1"/>
    <col min="2" max="2" width="4.140625" style="2" customWidth="1"/>
    <col min="3" max="3" width="21.28125" style="2" customWidth="1"/>
    <col min="4" max="4" width="7.00390625" style="2" customWidth="1"/>
    <col min="5" max="5" width="1.8515625" style="7" customWidth="1"/>
    <col min="6" max="6" width="13.57421875" style="7" customWidth="1"/>
    <col min="7" max="7" width="1.57421875" style="7" customWidth="1"/>
    <col min="8" max="8" width="13.57421875" style="2" customWidth="1"/>
    <col min="9" max="9" width="1.57421875" style="32" customWidth="1"/>
    <col min="10" max="10" width="13.57421875" style="7" customWidth="1"/>
    <col min="11" max="11" width="1.57421875" style="7" customWidth="1"/>
    <col min="12" max="12" width="13.57421875" style="7" customWidth="1"/>
    <col min="13" max="253" width="12.8515625" style="2" customWidth="1"/>
    <col min="254" max="254" width="14.57421875" style="2" customWidth="1"/>
    <col min="255" max="255" width="14.7109375" style="2" customWidth="1"/>
    <col min="256" max="16384" width="12.7109375" style="2" customWidth="1"/>
  </cols>
  <sheetData>
    <row r="1" spans="1:12" ht="24" customHeight="1">
      <c r="A1" s="1" t="s">
        <v>121</v>
      </c>
      <c r="B1" s="1"/>
      <c r="C1" s="1"/>
      <c r="D1" s="1"/>
      <c r="E1" s="1"/>
      <c r="F1" s="1"/>
      <c r="G1" s="1"/>
      <c r="H1" s="1"/>
      <c r="I1" s="91"/>
      <c r="J1" s="1"/>
      <c r="K1" s="1"/>
      <c r="L1" s="1"/>
    </row>
    <row r="2" spans="1:12" ht="24" customHeight="1">
      <c r="A2" s="1" t="s">
        <v>0</v>
      </c>
      <c r="B2" s="3"/>
      <c r="C2" s="3"/>
      <c r="D2" s="3"/>
      <c r="E2" s="4"/>
      <c r="F2" s="4"/>
      <c r="G2" s="4"/>
      <c r="H2" s="3"/>
      <c r="I2" s="92"/>
      <c r="J2" s="4"/>
      <c r="K2" s="4"/>
      <c r="L2" s="4"/>
    </row>
    <row r="3" spans="1:12" ht="24" customHeight="1">
      <c r="A3" s="1" t="s">
        <v>136</v>
      </c>
      <c r="B3" s="3"/>
      <c r="C3" s="3"/>
      <c r="D3" s="3"/>
      <c r="E3" s="4"/>
      <c r="F3" s="4"/>
      <c r="G3" s="4"/>
      <c r="H3" s="3"/>
      <c r="I3" s="92"/>
      <c r="J3" s="4"/>
      <c r="K3" s="4"/>
      <c r="L3" s="4"/>
    </row>
    <row r="4" spans="1:12" ht="24" customHeight="1">
      <c r="A4" s="5"/>
      <c r="B4" s="3"/>
      <c r="C4" s="3"/>
      <c r="D4" s="3"/>
      <c r="E4" s="6"/>
      <c r="G4" s="6"/>
      <c r="H4" s="3"/>
      <c r="I4" s="92"/>
      <c r="J4" s="5"/>
      <c r="K4" s="6"/>
      <c r="L4" s="42" t="s">
        <v>1</v>
      </c>
    </row>
    <row r="5" spans="1:12" s="11" customFormat="1" ht="24" customHeight="1">
      <c r="A5" s="8"/>
      <c r="B5" s="9"/>
      <c r="C5" s="9"/>
      <c r="D5" s="9"/>
      <c r="E5" s="8"/>
      <c r="F5" s="113" t="s">
        <v>2</v>
      </c>
      <c r="G5" s="113"/>
      <c r="H5" s="113"/>
      <c r="I5" s="97"/>
      <c r="J5" s="112" t="s">
        <v>3</v>
      </c>
      <c r="K5" s="112"/>
      <c r="L5" s="112"/>
    </row>
    <row r="6" spans="1:12" ht="24" customHeight="1">
      <c r="A6" s="3"/>
      <c r="B6" s="3"/>
      <c r="C6" s="3"/>
      <c r="D6" s="12" t="s">
        <v>4</v>
      </c>
      <c r="E6" s="13"/>
      <c r="F6" s="84" t="str">
        <f>"31 มีนาคม 2559"</f>
        <v>31 มีนาคม 2559</v>
      </c>
      <c r="G6" s="13"/>
      <c r="H6" s="84" t="str">
        <f>"31 ธันวาคม 2558"</f>
        <v>31 ธันวาคม 2558</v>
      </c>
      <c r="I6" s="83"/>
      <c r="J6" s="84" t="str">
        <f>"31 มีนาคม 2559"</f>
        <v>31 มีนาคม 2559</v>
      </c>
      <c r="K6" s="13"/>
      <c r="L6" s="84" t="str">
        <f>"31 ธันวาคม 2558"</f>
        <v>31 ธันวาคม 2558</v>
      </c>
    </row>
    <row r="7" spans="1:12" ht="24" customHeight="1">
      <c r="A7" s="3"/>
      <c r="B7" s="3"/>
      <c r="C7" s="3"/>
      <c r="D7" s="15"/>
      <c r="E7" s="13"/>
      <c r="F7" s="16" t="s">
        <v>5</v>
      </c>
      <c r="G7" s="16"/>
      <c r="H7" s="16" t="s">
        <v>6</v>
      </c>
      <c r="I7" s="83"/>
      <c r="J7" s="16" t="s">
        <v>5</v>
      </c>
      <c r="K7" s="16"/>
      <c r="L7" s="16" t="s">
        <v>6</v>
      </c>
    </row>
    <row r="8" spans="1:12" ht="24" customHeight="1">
      <c r="A8" s="3"/>
      <c r="B8" s="3"/>
      <c r="C8" s="3"/>
      <c r="D8" s="15"/>
      <c r="E8" s="13"/>
      <c r="F8" s="16" t="s">
        <v>7</v>
      </c>
      <c r="G8" s="16"/>
      <c r="H8" s="16"/>
      <c r="I8" s="83"/>
      <c r="J8" s="16" t="s">
        <v>7</v>
      </c>
      <c r="K8" s="16"/>
      <c r="L8" s="16"/>
    </row>
    <row r="9" spans="1:9" ht="24" customHeight="1">
      <c r="A9" s="11" t="s">
        <v>8</v>
      </c>
      <c r="D9" s="6"/>
      <c r="H9" s="6"/>
      <c r="I9" s="93"/>
    </row>
    <row r="10" spans="1:12" ht="24" customHeight="1">
      <c r="A10" s="11" t="s">
        <v>9</v>
      </c>
      <c r="F10" s="29"/>
      <c r="G10" s="29"/>
      <c r="H10" s="29"/>
      <c r="I10" s="29"/>
      <c r="J10" s="29"/>
      <c r="K10" s="29"/>
      <c r="L10" s="29"/>
    </row>
    <row r="11" spans="1:12" ht="24" customHeight="1">
      <c r="A11" s="2" t="s">
        <v>10</v>
      </c>
      <c r="C11" s="17"/>
      <c r="D11" s="18"/>
      <c r="E11" s="19"/>
      <c r="F11" s="29">
        <v>438379</v>
      </c>
      <c r="G11" s="29"/>
      <c r="H11" s="29">
        <v>1475572</v>
      </c>
      <c r="I11" s="29"/>
      <c r="J11" s="29">
        <v>401098</v>
      </c>
      <c r="K11" s="29"/>
      <c r="L11" s="29">
        <v>1439244</v>
      </c>
    </row>
    <row r="12" spans="1:12" ht="24" customHeight="1">
      <c r="A12" s="2" t="s">
        <v>141</v>
      </c>
      <c r="C12" s="17"/>
      <c r="D12" s="18">
        <v>4</v>
      </c>
      <c r="E12" s="19"/>
      <c r="F12" s="29">
        <v>750657</v>
      </c>
      <c r="G12" s="29"/>
      <c r="H12" s="29">
        <v>0</v>
      </c>
      <c r="I12" s="29"/>
      <c r="J12" s="29">
        <v>750657</v>
      </c>
      <c r="K12" s="29"/>
      <c r="L12" s="29">
        <v>0</v>
      </c>
    </row>
    <row r="13" spans="1:12" ht="24" customHeight="1">
      <c r="A13" s="2" t="s">
        <v>85</v>
      </c>
      <c r="C13" s="17"/>
      <c r="D13" s="18" t="s">
        <v>172</v>
      </c>
      <c r="E13" s="19"/>
      <c r="F13" s="29">
        <v>395574</v>
      </c>
      <c r="G13" s="29"/>
      <c r="H13" s="29">
        <v>417806</v>
      </c>
      <c r="I13" s="29"/>
      <c r="J13" s="29">
        <v>419925</v>
      </c>
      <c r="K13" s="29"/>
      <c r="L13" s="29">
        <v>454248</v>
      </c>
    </row>
    <row r="14" spans="1:12" ht="24" customHeight="1">
      <c r="A14" s="2" t="s">
        <v>62</v>
      </c>
      <c r="C14" s="17"/>
      <c r="D14" s="18">
        <v>5</v>
      </c>
      <c r="E14" s="19"/>
      <c r="F14" s="29">
        <v>266225</v>
      </c>
      <c r="G14" s="29"/>
      <c r="H14" s="29">
        <v>197319</v>
      </c>
      <c r="I14" s="29"/>
      <c r="J14" s="29">
        <v>258649</v>
      </c>
      <c r="K14" s="29"/>
      <c r="L14" s="29">
        <v>187824</v>
      </c>
    </row>
    <row r="15" spans="1:12" ht="24" customHeight="1">
      <c r="A15" s="2" t="s">
        <v>11</v>
      </c>
      <c r="C15" s="17"/>
      <c r="D15" s="18"/>
      <c r="E15" s="19"/>
      <c r="F15" s="29">
        <v>183241</v>
      </c>
      <c r="G15" s="29"/>
      <c r="H15" s="29">
        <v>31464</v>
      </c>
      <c r="I15" s="29"/>
      <c r="J15" s="29">
        <v>182552</v>
      </c>
      <c r="K15" s="29"/>
      <c r="L15" s="29">
        <v>30795</v>
      </c>
    </row>
    <row r="16" spans="1:12" ht="24" customHeight="1">
      <c r="A16" s="11" t="s">
        <v>12</v>
      </c>
      <c r="D16" s="18"/>
      <c r="E16" s="19"/>
      <c r="F16" s="55">
        <f>SUM(F11:F15)</f>
        <v>2034076</v>
      </c>
      <c r="G16" s="29"/>
      <c r="H16" s="55">
        <f>SUM(H11:H15)</f>
        <v>2122161</v>
      </c>
      <c r="I16" s="29"/>
      <c r="J16" s="55">
        <f>SUM(J11:J15)</f>
        <v>2012881</v>
      </c>
      <c r="K16" s="29"/>
      <c r="L16" s="55">
        <f>SUM(L11:L15)</f>
        <v>2112111</v>
      </c>
    </row>
    <row r="17" spans="1:12" ht="24" customHeight="1">
      <c r="A17" s="11" t="s">
        <v>13</v>
      </c>
      <c r="D17" s="18"/>
      <c r="E17" s="19"/>
      <c r="F17" s="29"/>
      <c r="G17" s="29"/>
      <c r="H17" s="29"/>
      <c r="I17" s="29"/>
      <c r="J17" s="29"/>
      <c r="K17" s="29"/>
      <c r="L17" s="29"/>
    </row>
    <row r="18" spans="1:12" ht="24" customHeight="1">
      <c r="A18" s="2" t="s">
        <v>14</v>
      </c>
      <c r="D18" s="18">
        <v>6</v>
      </c>
      <c r="E18" s="19"/>
      <c r="F18" s="29">
        <v>26658</v>
      </c>
      <c r="G18" s="29"/>
      <c r="H18" s="28">
        <v>36658</v>
      </c>
      <c r="I18" s="29"/>
      <c r="J18" s="29">
        <v>26658</v>
      </c>
      <c r="K18" s="29"/>
      <c r="L18" s="29">
        <v>36658</v>
      </c>
    </row>
    <row r="19" spans="1:12" ht="24" customHeight="1">
      <c r="A19" s="2" t="s">
        <v>86</v>
      </c>
      <c r="D19" s="18">
        <v>7</v>
      </c>
      <c r="E19" s="19"/>
      <c r="F19" s="29">
        <v>0</v>
      </c>
      <c r="G19" s="29"/>
      <c r="H19" s="28">
        <v>0</v>
      </c>
      <c r="I19" s="29"/>
      <c r="J19" s="29">
        <v>40034</v>
      </c>
      <c r="K19" s="29"/>
      <c r="L19" s="29">
        <v>40034</v>
      </c>
    </row>
    <row r="20" spans="1:12" ht="24" customHeight="1">
      <c r="A20" s="2" t="s">
        <v>128</v>
      </c>
      <c r="D20" s="18"/>
      <c r="E20" s="19"/>
      <c r="F20" s="29">
        <v>39745</v>
      </c>
      <c r="G20" s="29"/>
      <c r="H20" s="28">
        <v>39745</v>
      </c>
      <c r="I20" s="29"/>
      <c r="J20" s="29">
        <v>39745</v>
      </c>
      <c r="K20" s="29"/>
      <c r="L20" s="29">
        <v>39745</v>
      </c>
    </row>
    <row r="21" spans="1:12" ht="24" customHeight="1">
      <c r="A21" s="2" t="s">
        <v>87</v>
      </c>
      <c r="D21" s="18">
        <v>8</v>
      </c>
      <c r="E21" s="19"/>
      <c r="F21" s="29">
        <v>612403</v>
      </c>
      <c r="G21" s="29"/>
      <c r="H21" s="28">
        <v>549605</v>
      </c>
      <c r="I21" s="29"/>
      <c r="J21" s="29">
        <v>602643</v>
      </c>
      <c r="K21" s="29"/>
      <c r="L21" s="29">
        <v>535914</v>
      </c>
    </row>
    <row r="22" spans="1:12" ht="24" customHeight="1">
      <c r="A22" s="2" t="s">
        <v>88</v>
      </c>
      <c r="D22" s="18"/>
      <c r="E22" s="19"/>
      <c r="F22" s="29">
        <v>10210</v>
      </c>
      <c r="G22" s="29"/>
      <c r="H22" s="28">
        <v>10623</v>
      </c>
      <c r="I22" s="29"/>
      <c r="J22" s="29">
        <v>9983</v>
      </c>
      <c r="K22" s="29"/>
      <c r="L22" s="29">
        <v>10332</v>
      </c>
    </row>
    <row r="23" spans="1:12" ht="24" customHeight="1">
      <c r="A23" s="2" t="s">
        <v>114</v>
      </c>
      <c r="D23" s="18"/>
      <c r="E23" s="19"/>
      <c r="F23" s="29">
        <v>13619</v>
      </c>
      <c r="G23" s="29"/>
      <c r="H23" s="28">
        <v>12443</v>
      </c>
      <c r="I23" s="29"/>
      <c r="J23" s="29">
        <v>9111</v>
      </c>
      <c r="K23" s="29"/>
      <c r="L23" s="29">
        <v>8284</v>
      </c>
    </row>
    <row r="24" spans="1:12" ht="24" customHeight="1">
      <c r="A24" s="2" t="s">
        <v>15</v>
      </c>
      <c r="D24" s="18"/>
      <c r="E24" s="19"/>
      <c r="F24" s="29">
        <v>22227</v>
      </c>
      <c r="G24" s="29"/>
      <c r="H24" s="29">
        <v>43630</v>
      </c>
      <c r="I24" s="29"/>
      <c r="J24" s="30">
        <v>17657</v>
      </c>
      <c r="K24" s="29"/>
      <c r="L24" s="30">
        <v>39098</v>
      </c>
    </row>
    <row r="25" spans="1:12" ht="24" customHeight="1">
      <c r="A25" s="11" t="s">
        <v>16</v>
      </c>
      <c r="D25" s="18"/>
      <c r="E25" s="19"/>
      <c r="F25" s="55">
        <f>SUM(F18:F24)</f>
        <v>724862</v>
      </c>
      <c r="G25" s="29"/>
      <c r="H25" s="55">
        <f>SUM(H18:H24)</f>
        <v>692704</v>
      </c>
      <c r="I25" s="29"/>
      <c r="J25" s="30">
        <f>SUM(J18:J24)</f>
        <v>745831</v>
      </c>
      <c r="K25" s="29"/>
      <c r="L25" s="30">
        <f>SUM(L18:L24)</f>
        <v>710065</v>
      </c>
    </row>
    <row r="26" spans="1:12" ht="24" customHeight="1" thickBot="1">
      <c r="A26" s="11" t="s">
        <v>17</v>
      </c>
      <c r="D26" s="24"/>
      <c r="E26" s="19"/>
      <c r="F26" s="70">
        <f>SUM(F16+F25)</f>
        <v>2758938</v>
      </c>
      <c r="G26" s="29"/>
      <c r="H26" s="70">
        <f>SUM(H16+H25)</f>
        <v>2814865</v>
      </c>
      <c r="I26" s="29"/>
      <c r="J26" s="70">
        <f>SUM(J16+J25)</f>
        <v>2758712</v>
      </c>
      <c r="K26" s="29"/>
      <c r="L26" s="70">
        <f>SUM(L16+L25)</f>
        <v>2822176</v>
      </c>
    </row>
    <row r="27" spans="4:12" ht="24" customHeight="1" thickTop="1">
      <c r="D27" s="24"/>
      <c r="H27" s="24"/>
      <c r="I27" s="94"/>
      <c r="J27" s="26"/>
      <c r="L27" s="26"/>
    </row>
    <row r="28" spans="1:3" ht="24" customHeight="1">
      <c r="A28" s="2" t="s">
        <v>18</v>
      </c>
      <c r="C28" s="17"/>
    </row>
    <row r="29" spans="1:12" ht="24" customHeight="1">
      <c r="A29" s="1" t="s">
        <v>121</v>
      </c>
      <c r="B29" s="3"/>
      <c r="C29" s="3"/>
      <c r="D29" s="3"/>
      <c r="E29" s="4"/>
      <c r="F29" s="4"/>
      <c r="G29" s="4"/>
      <c r="H29" s="3"/>
      <c r="I29" s="92"/>
      <c r="J29" s="4"/>
      <c r="K29" s="4"/>
      <c r="L29" s="4"/>
    </row>
    <row r="30" spans="1:12" ht="24" customHeight="1">
      <c r="A30" s="1" t="s">
        <v>19</v>
      </c>
      <c r="B30" s="3"/>
      <c r="C30" s="3"/>
      <c r="D30" s="3"/>
      <c r="E30" s="4"/>
      <c r="F30" s="4"/>
      <c r="G30" s="4"/>
      <c r="H30" s="3"/>
      <c r="I30" s="92"/>
      <c r="J30" s="4"/>
      <c r="K30" s="4"/>
      <c r="L30" s="4"/>
    </row>
    <row r="31" spans="1:12" ht="24" customHeight="1">
      <c r="A31" s="1" t="s">
        <v>136</v>
      </c>
      <c r="B31" s="3"/>
      <c r="C31" s="3"/>
      <c r="D31" s="3"/>
      <c r="E31" s="4"/>
      <c r="F31" s="4"/>
      <c r="G31" s="4"/>
      <c r="H31" s="3"/>
      <c r="I31" s="92"/>
      <c r="J31" s="4"/>
      <c r="K31" s="4"/>
      <c r="L31" s="4"/>
    </row>
    <row r="32" spans="1:12" ht="24" customHeight="1">
      <c r="A32" s="5"/>
      <c r="B32" s="3"/>
      <c r="C32" s="3"/>
      <c r="D32" s="3"/>
      <c r="E32" s="6"/>
      <c r="G32" s="6"/>
      <c r="H32" s="3"/>
      <c r="I32" s="92"/>
      <c r="J32" s="5"/>
      <c r="K32" s="6"/>
      <c r="L32" s="42" t="s">
        <v>1</v>
      </c>
    </row>
    <row r="33" spans="1:12" s="11" customFormat="1" ht="24" customHeight="1">
      <c r="A33" s="8"/>
      <c r="B33" s="9"/>
      <c r="C33" s="9"/>
      <c r="D33" s="9"/>
      <c r="E33" s="8"/>
      <c r="F33" s="113" t="s">
        <v>2</v>
      </c>
      <c r="G33" s="113"/>
      <c r="H33" s="113"/>
      <c r="I33" s="97"/>
      <c r="J33" s="112" t="s">
        <v>3</v>
      </c>
      <c r="K33" s="112"/>
      <c r="L33" s="112"/>
    </row>
    <row r="34" spans="1:12" ht="24" customHeight="1">
      <c r="A34" s="3"/>
      <c r="B34" s="3"/>
      <c r="C34" s="3"/>
      <c r="D34" s="12" t="s">
        <v>4</v>
      </c>
      <c r="E34" s="13"/>
      <c r="F34" s="84" t="str">
        <f>"31 มีนาคม 2559"</f>
        <v>31 มีนาคม 2559</v>
      </c>
      <c r="G34" s="13"/>
      <c r="H34" s="84" t="str">
        <f>"31 ธันวาคม 2558"</f>
        <v>31 ธันวาคม 2558</v>
      </c>
      <c r="I34" s="83"/>
      <c r="J34" s="84" t="str">
        <f>"31 มีนาคม 2559"</f>
        <v>31 มีนาคม 2559</v>
      </c>
      <c r="K34" s="13"/>
      <c r="L34" s="84" t="str">
        <f>"31 ธันวาคม 2558"</f>
        <v>31 ธันวาคม 2558</v>
      </c>
    </row>
    <row r="35" spans="1:12" ht="24" customHeight="1">
      <c r="A35" s="3"/>
      <c r="B35" s="3"/>
      <c r="C35" s="3"/>
      <c r="D35" s="15"/>
      <c r="E35" s="13"/>
      <c r="F35" s="16" t="s">
        <v>5</v>
      </c>
      <c r="G35" s="16"/>
      <c r="H35" s="16" t="s">
        <v>6</v>
      </c>
      <c r="I35" s="83"/>
      <c r="J35" s="16" t="s">
        <v>5</v>
      </c>
      <c r="K35" s="16"/>
      <c r="L35" s="16" t="s">
        <v>6</v>
      </c>
    </row>
    <row r="36" spans="1:12" ht="24" customHeight="1">
      <c r="A36" s="3"/>
      <c r="B36" s="3"/>
      <c r="C36" s="3"/>
      <c r="D36" s="15"/>
      <c r="E36" s="13"/>
      <c r="F36" s="16" t="s">
        <v>7</v>
      </c>
      <c r="G36" s="16"/>
      <c r="H36" s="16"/>
      <c r="I36" s="83"/>
      <c r="J36" s="16" t="s">
        <v>7</v>
      </c>
      <c r="K36" s="16"/>
      <c r="L36" s="16"/>
    </row>
    <row r="37" spans="1:12" ht="24" customHeight="1">
      <c r="A37" s="11" t="s">
        <v>20</v>
      </c>
      <c r="C37" s="17"/>
      <c r="F37" s="27"/>
      <c r="H37" s="27"/>
      <c r="I37" s="45"/>
      <c r="J37" s="27"/>
      <c r="L37" s="27"/>
    </row>
    <row r="38" spans="1:9" ht="24" customHeight="1">
      <c r="A38" s="11" t="s">
        <v>21</v>
      </c>
      <c r="H38" s="7"/>
      <c r="I38" s="26"/>
    </row>
    <row r="39" spans="1:12" ht="24" customHeight="1">
      <c r="A39" s="2" t="s">
        <v>123</v>
      </c>
      <c r="D39" s="18">
        <v>9</v>
      </c>
      <c r="F39" s="29">
        <v>32359</v>
      </c>
      <c r="H39" s="7">
        <v>264701</v>
      </c>
      <c r="I39" s="26"/>
      <c r="J39" s="29">
        <v>32359</v>
      </c>
      <c r="K39" s="29"/>
      <c r="L39" s="29">
        <v>264701</v>
      </c>
    </row>
    <row r="40" spans="1:12" ht="24" customHeight="1">
      <c r="A40" s="2" t="s">
        <v>89</v>
      </c>
      <c r="C40" s="17"/>
      <c r="D40" s="18" t="s">
        <v>173</v>
      </c>
      <c r="F40" s="29">
        <v>453336</v>
      </c>
      <c r="G40" s="29"/>
      <c r="H40" s="29">
        <v>475916</v>
      </c>
      <c r="I40" s="29"/>
      <c r="J40" s="29">
        <v>436916</v>
      </c>
      <c r="K40" s="29"/>
      <c r="L40" s="29">
        <v>459003</v>
      </c>
    </row>
    <row r="41" spans="1:12" ht="24" customHeight="1">
      <c r="A41" s="2" t="s">
        <v>120</v>
      </c>
      <c r="C41" s="17"/>
      <c r="D41" s="18">
        <v>11</v>
      </c>
      <c r="F41" s="29">
        <v>28112</v>
      </c>
      <c r="G41" s="29"/>
      <c r="H41" s="29">
        <v>14056</v>
      </c>
      <c r="I41" s="29"/>
      <c r="J41" s="29">
        <v>28112</v>
      </c>
      <c r="K41" s="29"/>
      <c r="L41" s="29">
        <v>14056</v>
      </c>
    </row>
    <row r="42" spans="1:12" ht="24" customHeight="1">
      <c r="A42" s="2" t="s">
        <v>109</v>
      </c>
      <c r="C42" s="17"/>
      <c r="D42" s="18"/>
      <c r="F42" s="29"/>
      <c r="G42" s="29"/>
      <c r="H42" s="29"/>
      <c r="I42" s="29"/>
      <c r="J42" s="29"/>
      <c r="K42" s="29"/>
      <c r="L42" s="29"/>
    </row>
    <row r="43" spans="1:12" ht="24" customHeight="1">
      <c r="A43" s="85" t="s">
        <v>110</v>
      </c>
      <c r="C43" s="17"/>
      <c r="D43" s="18">
        <v>8</v>
      </c>
      <c r="F43" s="29">
        <v>1365</v>
      </c>
      <c r="G43" s="29"/>
      <c r="H43" s="29">
        <v>4985</v>
      </c>
      <c r="I43" s="29"/>
      <c r="J43" s="29">
        <v>0</v>
      </c>
      <c r="K43" s="29"/>
      <c r="L43" s="29">
        <v>3636</v>
      </c>
    </row>
    <row r="44" spans="1:12" ht="24" customHeight="1">
      <c r="A44" s="2" t="s">
        <v>90</v>
      </c>
      <c r="C44" s="17"/>
      <c r="D44" s="18"/>
      <c r="F44" s="29">
        <v>108007</v>
      </c>
      <c r="G44" s="29"/>
      <c r="H44" s="29">
        <v>66746</v>
      </c>
      <c r="I44" s="29"/>
      <c r="J44" s="29">
        <v>106560</v>
      </c>
      <c r="K44" s="29"/>
      <c r="L44" s="29">
        <v>65847</v>
      </c>
    </row>
    <row r="45" spans="1:12" ht="24" customHeight="1">
      <c r="A45" s="2" t="s">
        <v>22</v>
      </c>
      <c r="C45" s="17"/>
      <c r="D45" s="18"/>
      <c r="F45" s="29">
        <v>37091</v>
      </c>
      <c r="G45" s="29"/>
      <c r="H45" s="29">
        <v>25566</v>
      </c>
      <c r="I45" s="29"/>
      <c r="J45" s="29">
        <v>36247</v>
      </c>
      <c r="K45" s="29"/>
      <c r="L45" s="29">
        <v>24877</v>
      </c>
    </row>
    <row r="46" spans="1:12" ht="24" customHeight="1">
      <c r="A46" s="11" t="s">
        <v>23</v>
      </c>
      <c r="C46" s="17"/>
      <c r="D46" s="18"/>
      <c r="F46" s="55">
        <f>SUM(F39:F45)</f>
        <v>660270</v>
      </c>
      <c r="G46" s="29"/>
      <c r="H46" s="55">
        <f>SUM(H39:H45)</f>
        <v>851970</v>
      </c>
      <c r="I46" s="29"/>
      <c r="J46" s="55">
        <f>SUM(J39:J45)</f>
        <v>640194</v>
      </c>
      <c r="K46" s="29"/>
      <c r="L46" s="55">
        <f>SUM(L39:L45)</f>
        <v>832120</v>
      </c>
    </row>
    <row r="47" spans="1:12" ht="24" customHeight="1">
      <c r="A47" s="11" t="s">
        <v>24</v>
      </c>
      <c r="C47" s="17"/>
      <c r="D47" s="18"/>
      <c r="F47" s="29"/>
      <c r="G47" s="29"/>
      <c r="H47" s="29"/>
      <c r="I47" s="29"/>
      <c r="J47" s="29"/>
      <c r="K47" s="29"/>
      <c r="L47" s="29"/>
    </row>
    <row r="48" spans="1:12" ht="24" customHeight="1">
      <c r="A48" s="2" t="s">
        <v>25</v>
      </c>
      <c r="C48" s="17"/>
      <c r="D48" s="18">
        <v>11</v>
      </c>
      <c r="F48" s="29">
        <v>84336</v>
      </c>
      <c r="G48" s="29"/>
      <c r="H48" s="29">
        <v>98392</v>
      </c>
      <c r="I48" s="29"/>
      <c r="J48" s="29">
        <v>84336</v>
      </c>
      <c r="K48" s="29"/>
      <c r="L48" s="29">
        <v>98392</v>
      </c>
    </row>
    <row r="49" spans="1:12" ht="24" customHeight="1">
      <c r="A49" s="2" t="s">
        <v>26</v>
      </c>
      <c r="C49" s="17"/>
      <c r="D49" s="18">
        <v>8</v>
      </c>
      <c r="F49" s="29">
        <v>1011</v>
      </c>
      <c r="G49" s="86"/>
      <c r="H49" s="29">
        <v>13343</v>
      </c>
      <c r="I49" s="29"/>
      <c r="J49" s="29">
        <v>0</v>
      </c>
      <c r="K49" s="86"/>
      <c r="L49" s="29">
        <v>11985</v>
      </c>
    </row>
    <row r="50" spans="1:12" ht="24" customHeight="1">
      <c r="A50" s="2" t="s">
        <v>27</v>
      </c>
      <c r="C50" s="17"/>
      <c r="D50" s="18"/>
      <c r="F50" s="29">
        <v>6896</v>
      </c>
      <c r="G50" s="29"/>
      <c r="H50" s="29">
        <v>6323</v>
      </c>
      <c r="I50" s="29"/>
      <c r="J50" s="29">
        <v>6673</v>
      </c>
      <c r="K50" s="29"/>
      <c r="L50" s="29">
        <v>6121</v>
      </c>
    </row>
    <row r="51" spans="1:12" ht="24" customHeight="1">
      <c r="A51" s="2" t="s">
        <v>84</v>
      </c>
      <c r="C51" s="17"/>
      <c r="D51" s="18"/>
      <c r="F51" s="29">
        <v>1095</v>
      </c>
      <c r="G51" s="29"/>
      <c r="H51" s="29">
        <v>966</v>
      </c>
      <c r="I51" s="29"/>
      <c r="J51" s="29">
        <v>0</v>
      </c>
      <c r="K51" s="29"/>
      <c r="L51" s="29">
        <v>0</v>
      </c>
    </row>
    <row r="52" spans="1:12" ht="24" customHeight="1">
      <c r="A52" s="11" t="s">
        <v>28</v>
      </c>
      <c r="C52" s="17"/>
      <c r="D52" s="18"/>
      <c r="E52" s="19"/>
      <c r="F52" s="55">
        <f>SUM(F48:F51)</f>
        <v>93338</v>
      </c>
      <c r="G52" s="29"/>
      <c r="H52" s="55">
        <f>SUM(H48:H51)</f>
        <v>119024</v>
      </c>
      <c r="I52" s="29"/>
      <c r="J52" s="55">
        <f>SUM(J48:J51)</f>
        <v>91009</v>
      </c>
      <c r="K52" s="29"/>
      <c r="L52" s="55">
        <f>SUM(L48:L51)</f>
        <v>116498</v>
      </c>
    </row>
    <row r="53" spans="1:12" ht="24" customHeight="1">
      <c r="A53" s="11" t="s">
        <v>29</v>
      </c>
      <c r="C53" s="17"/>
      <c r="D53" s="18"/>
      <c r="E53" s="19"/>
      <c r="F53" s="55">
        <f>SUM(F46,F52)</f>
        <v>753608</v>
      </c>
      <c r="G53" s="29"/>
      <c r="H53" s="55">
        <f>SUM(H46,H52)</f>
        <v>970994</v>
      </c>
      <c r="I53" s="29"/>
      <c r="J53" s="55">
        <f>SUM(J46,J52)</f>
        <v>731203</v>
      </c>
      <c r="K53" s="29"/>
      <c r="L53" s="55">
        <f>SUM(L46,L52)</f>
        <v>948618</v>
      </c>
    </row>
    <row r="54" spans="1:12" ht="24" customHeight="1">
      <c r="A54" s="11"/>
      <c r="C54" s="17"/>
      <c r="D54" s="18"/>
      <c r="E54" s="19"/>
      <c r="F54" s="29"/>
      <c r="G54" s="29"/>
      <c r="H54" s="29"/>
      <c r="I54" s="29"/>
      <c r="J54" s="29"/>
      <c r="K54" s="29"/>
      <c r="L54" s="29"/>
    </row>
    <row r="55" spans="1:12" ht="24" customHeight="1">
      <c r="A55" s="2" t="s">
        <v>18</v>
      </c>
      <c r="C55" s="17"/>
      <c r="D55" s="18"/>
      <c r="E55" s="19"/>
      <c r="F55" s="29"/>
      <c r="G55" s="29"/>
      <c r="H55" s="29"/>
      <c r="I55" s="29"/>
      <c r="J55" s="29"/>
      <c r="K55" s="29"/>
      <c r="L55" s="29"/>
    </row>
    <row r="56" spans="1:12" ht="24" customHeight="1">
      <c r="A56" s="1" t="s">
        <v>121</v>
      </c>
      <c r="B56" s="3"/>
      <c r="C56" s="3"/>
      <c r="D56" s="3"/>
      <c r="E56" s="4"/>
      <c r="F56" s="4"/>
      <c r="G56" s="4"/>
      <c r="H56" s="3"/>
      <c r="I56" s="92"/>
      <c r="J56" s="4"/>
      <c r="K56" s="4"/>
      <c r="L56" s="4"/>
    </row>
    <row r="57" spans="1:12" ht="24" customHeight="1">
      <c r="A57" s="1" t="s">
        <v>19</v>
      </c>
      <c r="B57" s="3"/>
      <c r="C57" s="3"/>
      <c r="D57" s="3"/>
      <c r="E57" s="4"/>
      <c r="F57" s="4"/>
      <c r="G57" s="4"/>
      <c r="H57" s="3"/>
      <c r="I57" s="92"/>
      <c r="J57" s="4"/>
      <c r="K57" s="4"/>
      <c r="L57" s="4"/>
    </row>
    <row r="58" spans="1:12" ht="24" customHeight="1">
      <c r="A58" s="1" t="s">
        <v>136</v>
      </c>
      <c r="B58" s="3"/>
      <c r="C58" s="3"/>
      <c r="D58" s="3"/>
      <c r="E58" s="4"/>
      <c r="F58" s="4"/>
      <c r="G58" s="4"/>
      <c r="H58" s="3"/>
      <c r="I58" s="92"/>
      <c r="J58" s="4"/>
      <c r="K58" s="4"/>
      <c r="L58" s="4"/>
    </row>
    <row r="59" spans="1:12" ht="24" customHeight="1">
      <c r="A59" s="5"/>
      <c r="B59" s="3"/>
      <c r="C59" s="3"/>
      <c r="D59" s="3"/>
      <c r="E59" s="6"/>
      <c r="G59" s="6"/>
      <c r="H59" s="3"/>
      <c r="I59" s="92"/>
      <c r="J59" s="5"/>
      <c r="K59" s="6"/>
      <c r="L59" s="42" t="s">
        <v>1</v>
      </c>
    </row>
    <row r="60" spans="1:12" s="11" customFormat="1" ht="24" customHeight="1">
      <c r="A60" s="8"/>
      <c r="B60" s="9"/>
      <c r="C60" s="9"/>
      <c r="D60" s="98"/>
      <c r="E60" s="8"/>
      <c r="F60" s="113" t="s">
        <v>2</v>
      </c>
      <c r="G60" s="113"/>
      <c r="H60" s="113"/>
      <c r="I60" s="97"/>
      <c r="J60" s="112" t="s">
        <v>3</v>
      </c>
      <c r="K60" s="112"/>
      <c r="L60" s="112"/>
    </row>
    <row r="61" spans="1:12" ht="24" customHeight="1">
      <c r="A61" s="3"/>
      <c r="B61" s="3"/>
      <c r="C61" s="3"/>
      <c r="D61" s="75"/>
      <c r="E61" s="13"/>
      <c r="F61" s="84" t="str">
        <f>"31 มีนาคม 2559"</f>
        <v>31 มีนาคม 2559</v>
      </c>
      <c r="G61" s="13"/>
      <c r="H61" s="84" t="str">
        <f>"31 ธันวาคม 2558"</f>
        <v>31 ธันวาคม 2558</v>
      </c>
      <c r="I61" s="83"/>
      <c r="J61" s="84" t="str">
        <f>"31 มีนาคม 2559"</f>
        <v>31 มีนาคม 2559</v>
      </c>
      <c r="K61" s="13"/>
      <c r="L61" s="84" t="str">
        <f>"31 ธันวาคม 2558"</f>
        <v>31 ธันวาคม 2558</v>
      </c>
    </row>
    <row r="62" spans="1:12" ht="24" customHeight="1">
      <c r="A62" s="3"/>
      <c r="B62" s="3"/>
      <c r="C62" s="3"/>
      <c r="D62" s="99"/>
      <c r="E62" s="13"/>
      <c r="F62" s="16" t="s">
        <v>5</v>
      </c>
      <c r="G62" s="16"/>
      <c r="H62" s="16" t="s">
        <v>6</v>
      </c>
      <c r="I62" s="83"/>
      <c r="J62" s="16" t="s">
        <v>5</v>
      </c>
      <c r="K62" s="16"/>
      <c r="L62" s="16" t="s">
        <v>6</v>
      </c>
    </row>
    <row r="63" spans="1:12" ht="24" customHeight="1">
      <c r="A63" s="3"/>
      <c r="B63" s="3"/>
      <c r="C63" s="3"/>
      <c r="D63" s="99"/>
      <c r="E63" s="13"/>
      <c r="F63" s="16" t="s">
        <v>7</v>
      </c>
      <c r="G63" s="16"/>
      <c r="H63" s="16"/>
      <c r="I63" s="83"/>
      <c r="J63" s="16" t="s">
        <v>7</v>
      </c>
      <c r="K63" s="16"/>
      <c r="L63" s="16"/>
    </row>
    <row r="64" spans="1:9" ht="24" customHeight="1">
      <c r="A64" s="11" t="s">
        <v>30</v>
      </c>
      <c r="C64" s="17"/>
      <c r="D64" s="18"/>
      <c r="H64" s="7"/>
      <c r="I64" s="26"/>
    </row>
    <row r="65" spans="1:9" ht="24" customHeight="1">
      <c r="A65" s="2" t="s">
        <v>31</v>
      </c>
      <c r="C65" s="17"/>
      <c r="D65" s="18"/>
      <c r="H65" s="7"/>
      <c r="I65" s="26"/>
    </row>
    <row r="66" spans="1:9" ht="24" customHeight="1">
      <c r="A66" s="2" t="s">
        <v>91</v>
      </c>
      <c r="C66" s="17"/>
      <c r="D66" s="18"/>
      <c r="H66" s="7"/>
      <c r="I66" s="26"/>
    </row>
    <row r="67" spans="1:12" ht="24" customHeight="1" thickBot="1">
      <c r="A67" s="2" t="s">
        <v>142</v>
      </c>
      <c r="C67" s="17"/>
      <c r="D67" s="18"/>
      <c r="F67" s="71">
        <v>345000</v>
      </c>
      <c r="G67" s="29"/>
      <c r="H67" s="71">
        <v>345000</v>
      </c>
      <c r="I67" s="29"/>
      <c r="J67" s="71">
        <v>345000</v>
      </c>
      <c r="K67" s="29"/>
      <c r="L67" s="71">
        <v>345000</v>
      </c>
    </row>
    <row r="68" spans="1:12" ht="24" customHeight="1" thickTop="1">
      <c r="A68" s="2" t="s">
        <v>92</v>
      </c>
      <c r="C68" s="17"/>
      <c r="D68" s="18"/>
      <c r="E68" s="19"/>
      <c r="F68" s="29"/>
      <c r="G68" s="29"/>
      <c r="H68" s="29"/>
      <c r="I68" s="29"/>
      <c r="J68" s="29"/>
      <c r="K68" s="29"/>
      <c r="L68" s="29"/>
    </row>
    <row r="69" spans="1:12" ht="24" customHeight="1">
      <c r="A69" s="2" t="s">
        <v>142</v>
      </c>
      <c r="C69" s="17"/>
      <c r="D69" s="18"/>
      <c r="E69" s="19"/>
      <c r="F69" s="29">
        <v>345000</v>
      </c>
      <c r="G69" s="29"/>
      <c r="H69" s="29">
        <v>345000</v>
      </c>
      <c r="I69" s="29"/>
      <c r="J69" s="29">
        <v>345000</v>
      </c>
      <c r="K69" s="29"/>
      <c r="L69" s="29">
        <v>345000</v>
      </c>
    </row>
    <row r="70" spans="1:12" ht="24" customHeight="1">
      <c r="A70" s="2" t="s">
        <v>143</v>
      </c>
      <c r="C70" s="17"/>
      <c r="D70" s="18"/>
      <c r="E70" s="19"/>
      <c r="F70" s="29">
        <v>1315440</v>
      </c>
      <c r="G70" s="29"/>
      <c r="H70" s="29">
        <v>1315440</v>
      </c>
      <c r="I70" s="29"/>
      <c r="J70" s="29">
        <v>1315440</v>
      </c>
      <c r="K70" s="29"/>
      <c r="L70" s="29">
        <v>1315440</v>
      </c>
    </row>
    <row r="71" spans="1:12" ht="24" customHeight="1">
      <c r="A71" s="85" t="s">
        <v>93</v>
      </c>
      <c r="C71" s="17"/>
      <c r="D71" s="18"/>
      <c r="E71" s="19"/>
      <c r="F71" s="29"/>
      <c r="G71" s="29"/>
      <c r="H71" s="29"/>
      <c r="I71" s="29"/>
      <c r="J71" s="29"/>
      <c r="K71" s="29"/>
      <c r="L71" s="29"/>
    </row>
    <row r="72" spans="1:12" ht="24" customHeight="1">
      <c r="A72" s="85" t="s">
        <v>111</v>
      </c>
      <c r="C72" s="17"/>
      <c r="E72" s="19"/>
      <c r="F72" s="72"/>
      <c r="G72" s="29"/>
      <c r="H72" s="72"/>
      <c r="I72" s="72"/>
      <c r="J72" s="72"/>
      <c r="K72" s="29"/>
      <c r="L72" s="72"/>
    </row>
    <row r="73" spans="1:12" ht="24" customHeight="1">
      <c r="A73" s="87" t="s">
        <v>168</v>
      </c>
      <c r="C73" s="111" t="s">
        <v>169</v>
      </c>
      <c r="D73" s="18"/>
      <c r="E73" s="19"/>
      <c r="F73" s="72">
        <v>34500</v>
      </c>
      <c r="G73" s="29"/>
      <c r="H73" s="72">
        <v>34500</v>
      </c>
      <c r="I73" s="72"/>
      <c r="J73" s="72">
        <v>34500</v>
      </c>
      <c r="K73" s="29"/>
      <c r="L73" s="72">
        <v>34500</v>
      </c>
    </row>
    <row r="74" spans="1:12" ht="24" customHeight="1">
      <c r="A74" s="87" t="s">
        <v>119</v>
      </c>
      <c r="B74" s="2" t="s">
        <v>170</v>
      </c>
      <c r="C74" s="111" t="s">
        <v>171</v>
      </c>
      <c r="D74" s="18"/>
      <c r="E74" s="19"/>
      <c r="F74" s="72">
        <v>282</v>
      </c>
      <c r="G74" s="29"/>
      <c r="H74" s="72">
        <v>282</v>
      </c>
      <c r="I74" s="72"/>
      <c r="J74" s="72">
        <v>0</v>
      </c>
      <c r="K74" s="29"/>
      <c r="L74" s="72">
        <v>0</v>
      </c>
    </row>
    <row r="75" spans="1:12" ht="24" customHeight="1">
      <c r="A75" s="2" t="s">
        <v>94</v>
      </c>
      <c r="C75" s="17"/>
      <c r="E75" s="19"/>
      <c r="F75" s="29">
        <v>309284</v>
      </c>
      <c r="G75" s="29"/>
      <c r="H75" s="29">
        <v>148649</v>
      </c>
      <c r="I75" s="29"/>
      <c r="J75" s="29">
        <v>331745</v>
      </c>
      <c r="K75" s="29"/>
      <c r="L75" s="29">
        <v>178618</v>
      </c>
    </row>
    <row r="76" spans="1:12" ht="24" customHeight="1">
      <c r="A76" s="109" t="s">
        <v>149</v>
      </c>
      <c r="C76" s="17"/>
      <c r="E76" s="19"/>
      <c r="F76" s="29">
        <v>824</v>
      </c>
      <c r="G76" s="29"/>
      <c r="H76" s="29">
        <v>0</v>
      </c>
      <c r="I76" s="29"/>
      <c r="J76" s="29">
        <v>824</v>
      </c>
      <c r="K76" s="29"/>
      <c r="L76" s="29">
        <v>0</v>
      </c>
    </row>
    <row r="77" spans="1:12" s="32" customFormat="1" ht="24" customHeight="1">
      <c r="A77" s="11" t="s">
        <v>32</v>
      </c>
      <c r="C77" s="75"/>
      <c r="E77" s="19"/>
      <c r="F77" s="55">
        <f>SUM(F69:F76)</f>
        <v>2005330</v>
      </c>
      <c r="G77" s="29"/>
      <c r="H77" s="55">
        <f>SUM(H69:H76)</f>
        <v>1843871</v>
      </c>
      <c r="I77" s="29"/>
      <c r="J77" s="55">
        <f>SUM(J69:J76)</f>
        <v>2027509</v>
      </c>
      <c r="K77" s="29"/>
      <c r="L77" s="55">
        <f>SUM(L69:L76)</f>
        <v>1873558</v>
      </c>
    </row>
    <row r="78" spans="1:12" ht="24" customHeight="1" thickBot="1">
      <c r="A78" s="11" t="s">
        <v>33</v>
      </c>
      <c r="C78" s="17"/>
      <c r="E78" s="19"/>
      <c r="F78" s="71">
        <f>F53+F77</f>
        <v>2758938</v>
      </c>
      <c r="G78" s="29">
        <f>G53+G77</f>
        <v>0</v>
      </c>
      <c r="H78" s="71">
        <f>H53+H77</f>
        <v>2814865</v>
      </c>
      <c r="I78" s="29"/>
      <c r="J78" s="71">
        <f>J53+J77</f>
        <v>2758712</v>
      </c>
      <c r="K78" s="29">
        <f>K53+K77</f>
        <v>0</v>
      </c>
      <c r="L78" s="71">
        <f>L53+L77</f>
        <v>2822176</v>
      </c>
    </row>
    <row r="79" spans="3:12" ht="24" customHeight="1" thickTop="1">
      <c r="C79" s="17"/>
      <c r="F79" s="48">
        <f>SUM(F78-F26)</f>
        <v>0</v>
      </c>
      <c r="G79" s="48"/>
      <c r="H79" s="48">
        <f>SUM(H78-H26)</f>
        <v>0</v>
      </c>
      <c r="I79" s="19"/>
      <c r="J79" s="48">
        <f>SUM(J78-J26)</f>
        <v>0</v>
      </c>
      <c r="K79" s="48"/>
      <c r="L79" s="48">
        <f>SUM(L78-L26)</f>
        <v>0</v>
      </c>
    </row>
    <row r="80" spans="1:3" ht="24" customHeight="1">
      <c r="A80" s="2" t="s">
        <v>18</v>
      </c>
      <c r="C80" s="17"/>
    </row>
    <row r="81" ht="24" customHeight="1">
      <c r="C81" s="17"/>
    </row>
    <row r="82" spans="1:3" ht="24" customHeight="1">
      <c r="A82" s="33"/>
      <c r="B82" s="33"/>
      <c r="C82" s="33"/>
    </row>
    <row r="83" spans="1:3" ht="24" customHeight="1">
      <c r="A83" s="32"/>
      <c r="B83" s="32"/>
      <c r="C83" s="32"/>
    </row>
    <row r="84" spans="1:4" ht="24" customHeight="1">
      <c r="A84" s="32"/>
      <c r="B84" s="32"/>
      <c r="C84" s="17"/>
      <c r="D84" s="2" t="s">
        <v>34</v>
      </c>
    </row>
    <row r="85" spans="1:3" ht="24" customHeight="1">
      <c r="A85" s="33"/>
      <c r="B85" s="33"/>
      <c r="C85" s="33"/>
    </row>
  </sheetData>
  <sheetProtection/>
  <mergeCells count="6">
    <mergeCell ref="J5:L5"/>
    <mergeCell ref="F5:H5"/>
    <mergeCell ref="F33:H33"/>
    <mergeCell ref="J33:L33"/>
    <mergeCell ref="F60:H60"/>
    <mergeCell ref="J60:L60"/>
  </mergeCells>
  <printOptions/>
  <pageMargins left="0.93" right="0.196850393700787" top="0.78740157480315" bottom="0.196850393700787" header="0.196850393700787" footer="0.196850393700787"/>
  <pageSetup fitToHeight="3" horizontalDpi="600" verticalDpi="600" orientation="portrait" paperSize="9" scale="84" r:id="rId1"/>
  <rowBreaks count="2" manualBreakCount="2">
    <brk id="28" max="255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showGridLines="0" view="pageBreakPreview" zoomScale="95" zoomScaleSheetLayoutView="95" zoomScalePageLayoutView="0" workbookViewId="0" topLeftCell="A97">
      <selection activeCell="F70" sqref="F70"/>
    </sheetView>
  </sheetViews>
  <sheetFormatPr defaultColWidth="12.8515625" defaultRowHeight="22.5" customHeight="1"/>
  <cols>
    <col min="1" max="1" width="14.57421875" style="2" customWidth="1"/>
    <col min="2" max="2" width="14.7109375" style="2" customWidth="1"/>
    <col min="3" max="3" width="17.7109375" style="2" customWidth="1"/>
    <col min="4" max="4" width="7.00390625" style="2" customWidth="1"/>
    <col min="5" max="5" width="0.9921875" style="7" customWidth="1"/>
    <col min="6" max="6" width="12.7109375" style="7" customWidth="1"/>
    <col min="7" max="7" width="1.28515625" style="7" customWidth="1"/>
    <col min="8" max="8" width="12.7109375" style="2" customWidth="1"/>
    <col min="9" max="9" width="1.28515625" style="7" customWidth="1"/>
    <col min="10" max="10" width="12.7109375" style="7" customWidth="1"/>
    <col min="11" max="11" width="1.28515625" style="7" customWidth="1"/>
    <col min="12" max="12" width="12.7109375" style="7" customWidth="1"/>
    <col min="13" max="13" width="0.42578125" style="2" hidden="1" customWidth="1"/>
    <col min="14" max="14" width="1.421875" style="2" customWidth="1"/>
    <col min="15" max="16384" width="12.8515625" style="2" customWidth="1"/>
  </cols>
  <sheetData>
    <row r="1" spans="1:12" ht="22.5" customHeight="1">
      <c r="A1" s="32"/>
      <c r="B1" s="32"/>
      <c r="C1" s="32"/>
      <c r="L1" s="34" t="s">
        <v>35</v>
      </c>
    </row>
    <row r="2" spans="1:12" ht="22.5" customHeight="1">
      <c r="A2" s="1" t="s">
        <v>121</v>
      </c>
      <c r="B2" s="3"/>
      <c r="C2" s="3"/>
      <c r="D2" s="3"/>
      <c r="E2" s="4"/>
      <c r="F2" s="4"/>
      <c r="G2" s="4"/>
      <c r="H2" s="3"/>
      <c r="I2" s="4"/>
      <c r="J2" s="4"/>
      <c r="K2" s="4"/>
      <c r="L2" s="4"/>
    </row>
    <row r="3" spans="1:12" ht="22.5" customHeight="1">
      <c r="A3" s="1" t="s">
        <v>36</v>
      </c>
      <c r="B3" s="3"/>
      <c r="C3" s="3"/>
      <c r="D3" s="3"/>
      <c r="E3" s="4"/>
      <c r="F3" s="4"/>
      <c r="G3" s="4"/>
      <c r="H3" s="3"/>
      <c r="I3" s="4"/>
      <c r="J3" s="4"/>
      <c r="K3" s="4"/>
      <c r="L3" s="4"/>
    </row>
    <row r="4" spans="1:12" s="17" customFormat="1" ht="22.5" customHeight="1">
      <c r="A4" s="35" t="s">
        <v>137</v>
      </c>
      <c r="B4" s="3"/>
      <c r="C4" s="3"/>
      <c r="D4" s="3"/>
      <c r="E4" s="4"/>
      <c r="F4" s="4"/>
      <c r="G4" s="4"/>
      <c r="H4" s="3"/>
      <c r="I4" s="4"/>
      <c r="J4" s="4"/>
      <c r="K4" s="4"/>
      <c r="L4" s="4"/>
    </row>
    <row r="5" spans="1:12" ht="22.5" customHeight="1">
      <c r="A5" s="5"/>
      <c r="B5" s="3"/>
      <c r="C5" s="3"/>
      <c r="D5" s="3"/>
      <c r="E5" s="6"/>
      <c r="G5" s="6"/>
      <c r="H5" s="3"/>
      <c r="I5" s="6"/>
      <c r="J5" s="5"/>
      <c r="K5" s="6"/>
      <c r="L5" s="42" t="s">
        <v>1</v>
      </c>
    </row>
    <row r="6" spans="1:12" s="11" customFormat="1" ht="22.5" customHeight="1">
      <c r="A6" s="8"/>
      <c r="B6" s="9"/>
      <c r="C6" s="9"/>
      <c r="D6" s="9"/>
      <c r="E6" s="8"/>
      <c r="F6" s="36"/>
      <c r="G6" s="10" t="s">
        <v>2</v>
      </c>
      <c r="H6" s="10"/>
      <c r="I6" s="8"/>
      <c r="J6" s="112" t="s">
        <v>3</v>
      </c>
      <c r="K6" s="112"/>
      <c r="L6" s="112"/>
    </row>
    <row r="7" spans="1:12" ht="22.5" customHeight="1">
      <c r="A7" s="3"/>
      <c r="B7" s="3"/>
      <c r="C7" s="3"/>
      <c r="D7" s="12" t="s">
        <v>4</v>
      </c>
      <c r="E7" s="13"/>
      <c r="F7" s="14">
        <v>2559</v>
      </c>
      <c r="G7" s="13"/>
      <c r="H7" s="14">
        <v>2558</v>
      </c>
      <c r="I7" s="13"/>
      <c r="J7" s="14">
        <v>2559</v>
      </c>
      <c r="K7" s="13"/>
      <c r="L7" s="14">
        <v>2558</v>
      </c>
    </row>
    <row r="8" spans="1:6" ht="22.5" customHeight="1">
      <c r="A8" s="11" t="s">
        <v>95</v>
      </c>
      <c r="C8" s="17"/>
      <c r="D8" s="7"/>
      <c r="F8" s="2"/>
    </row>
    <row r="9" spans="1:6" ht="22.5" customHeight="1">
      <c r="A9" s="11" t="s">
        <v>37</v>
      </c>
      <c r="C9" s="17"/>
      <c r="D9" s="7"/>
      <c r="F9" s="2"/>
    </row>
    <row r="10" spans="1:12" ht="22.5" customHeight="1">
      <c r="A10" s="2" t="s">
        <v>38</v>
      </c>
      <c r="C10" s="17"/>
      <c r="D10" s="37"/>
      <c r="F10" s="19">
        <v>1017815</v>
      </c>
      <c r="H10" s="19">
        <v>696280</v>
      </c>
      <c r="J10" s="19">
        <v>988313</v>
      </c>
      <c r="L10" s="19">
        <v>678760</v>
      </c>
    </row>
    <row r="11" spans="1:12" ht="22.5" customHeight="1">
      <c r="A11" s="2" t="s">
        <v>39</v>
      </c>
      <c r="C11" s="17"/>
      <c r="D11" s="18"/>
      <c r="F11" s="19">
        <v>4322</v>
      </c>
      <c r="H11" s="19">
        <v>5541</v>
      </c>
      <c r="J11" s="19">
        <v>5457</v>
      </c>
      <c r="L11" s="19">
        <v>6631</v>
      </c>
    </row>
    <row r="12" spans="1:12" ht="22.5" customHeight="1">
      <c r="A12" s="11" t="s">
        <v>40</v>
      </c>
      <c r="C12" s="17"/>
      <c r="D12" s="23"/>
      <c r="F12" s="22">
        <f>SUM(F10:F11)</f>
        <v>1022137</v>
      </c>
      <c r="H12" s="22">
        <f>SUM(H10:H11)</f>
        <v>701821</v>
      </c>
      <c r="J12" s="22">
        <f>SUM(J10:J11)</f>
        <v>993770</v>
      </c>
      <c r="L12" s="22">
        <f>SUM(L10:L11)</f>
        <v>685391</v>
      </c>
    </row>
    <row r="13" spans="1:8" ht="22.5" customHeight="1">
      <c r="A13" s="11" t="s">
        <v>41</v>
      </c>
      <c r="C13" s="17"/>
      <c r="D13" s="23"/>
      <c r="H13" s="7"/>
    </row>
    <row r="14" spans="1:12" ht="22.5" customHeight="1">
      <c r="A14" s="6" t="s">
        <v>42</v>
      </c>
      <c r="C14" s="17"/>
      <c r="D14" s="37"/>
      <c r="F14" s="19">
        <v>644226</v>
      </c>
      <c r="H14" s="19">
        <v>453365</v>
      </c>
      <c r="J14" s="19">
        <v>633830</v>
      </c>
      <c r="L14" s="19">
        <v>446031</v>
      </c>
    </row>
    <row r="15" spans="1:12" ht="22.5" customHeight="1">
      <c r="A15" s="6" t="s">
        <v>43</v>
      </c>
      <c r="C15" s="17"/>
      <c r="D15" s="37"/>
      <c r="F15" s="19">
        <v>111992</v>
      </c>
      <c r="H15" s="19">
        <v>126288</v>
      </c>
      <c r="J15" s="23">
        <v>106677</v>
      </c>
      <c r="L15" s="23">
        <v>120401</v>
      </c>
    </row>
    <row r="16" spans="1:12" ht="22.5" customHeight="1">
      <c r="A16" s="6" t="s">
        <v>44</v>
      </c>
      <c r="C16" s="17"/>
      <c r="D16" s="37"/>
      <c r="F16" s="19">
        <v>62892</v>
      </c>
      <c r="H16" s="19">
        <v>52391</v>
      </c>
      <c r="J16" s="23">
        <v>58082</v>
      </c>
      <c r="L16" s="23">
        <v>49255</v>
      </c>
    </row>
    <row r="17" spans="1:12" ht="22.5" customHeight="1">
      <c r="A17" s="11" t="s">
        <v>45</v>
      </c>
      <c r="C17" s="17"/>
      <c r="D17" s="23"/>
      <c r="F17" s="22">
        <f>SUM(F14:F16)</f>
        <v>819110</v>
      </c>
      <c r="H17" s="22">
        <f>SUM(H14:H16)</f>
        <v>632044</v>
      </c>
      <c r="J17" s="22">
        <f>SUM(J14:J16)</f>
        <v>798589</v>
      </c>
      <c r="L17" s="22">
        <f>SUM(L14:L16)</f>
        <v>615687</v>
      </c>
    </row>
    <row r="18" spans="1:12" ht="22.5" customHeight="1">
      <c r="A18" s="11" t="s">
        <v>115</v>
      </c>
      <c r="C18" s="17"/>
      <c r="D18" s="23"/>
      <c r="F18" s="19">
        <f>SUM(F12-F17)</f>
        <v>203027</v>
      </c>
      <c r="H18" s="19">
        <f>SUM(H12-H17)</f>
        <v>69777</v>
      </c>
      <c r="J18" s="19">
        <f>SUM(J12-J17)</f>
        <v>195181</v>
      </c>
      <c r="L18" s="19">
        <f>SUM(L12-L17)</f>
        <v>69704</v>
      </c>
    </row>
    <row r="19" spans="1:12" ht="22.5" customHeight="1">
      <c r="A19" s="2" t="s">
        <v>46</v>
      </c>
      <c r="C19" s="17"/>
      <c r="D19" s="37"/>
      <c r="F19" s="38">
        <v>-2449</v>
      </c>
      <c r="G19" s="26"/>
      <c r="H19" s="38">
        <v>-4430</v>
      </c>
      <c r="I19" s="26"/>
      <c r="J19" s="38">
        <v>-2310</v>
      </c>
      <c r="K19" s="26"/>
      <c r="L19" s="38">
        <v>-4329</v>
      </c>
    </row>
    <row r="20" spans="1:12" ht="22.5" customHeight="1">
      <c r="A20" s="11" t="s">
        <v>116</v>
      </c>
      <c r="C20" s="17"/>
      <c r="D20" s="23"/>
      <c r="F20" s="19">
        <f>SUM(F18:F19)</f>
        <v>200578</v>
      </c>
      <c r="G20" s="26"/>
      <c r="H20" s="19">
        <f>SUM(H18:H19)</f>
        <v>65347</v>
      </c>
      <c r="I20" s="26"/>
      <c r="J20" s="19">
        <f>SUM(J18:J19)</f>
        <v>192871</v>
      </c>
      <c r="K20" s="26"/>
      <c r="L20" s="19">
        <f>SUM(L18:L19)</f>
        <v>65375</v>
      </c>
    </row>
    <row r="21" spans="1:12" ht="22.5" customHeight="1">
      <c r="A21" s="2" t="s">
        <v>117</v>
      </c>
      <c r="C21" s="17"/>
      <c r="D21" s="18">
        <v>13</v>
      </c>
      <c r="E21" s="26"/>
      <c r="F21" s="38">
        <v>-39943</v>
      </c>
      <c r="G21" s="26"/>
      <c r="H21" s="38">
        <v>-14037</v>
      </c>
      <c r="I21" s="26"/>
      <c r="J21" s="38">
        <v>-39744</v>
      </c>
      <c r="K21" s="26"/>
      <c r="L21" s="38">
        <v>-13955</v>
      </c>
    </row>
    <row r="22" spans="1:12" ht="22.5" customHeight="1">
      <c r="A22" s="11" t="s">
        <v>47</v>
      </c>
      <c r="C22" s="17"/>
      <c r="D22" s="37"/>
      <c r="F22" s="22">
        <f>SUM(F20:F21)</f>
        <v>160635</v>
      </c>
      <c r="H22" s="22">
        <f>SUM(H20:H21)</f>
        <v>51310</v>
      </c>
      <c r="J22" s="22">
        <f>SUM(J20:J21)</f>
        <v>153127</v>
      </c>
      <c r="L22" s="22">
        <f>SUM(L20:L21)</f>
        <v>51420</v>
      </c>
    </row>
    <row r="23" ht="22.5" customHeight="1">
      <c r="H23" s="7"/>
    </row>
    <row r="24" spans="1:8" ht="22.5" customHeight="1">
      <c r="A24" s="11" t="s">
        <v>48</v>
      </c>
      <c r="C24" s="17"/>
      <c r="D24" s="18"/>
      <c r="H24" s="7"/>
    </row>
    <row r="25" spans="1:8" ht="22.5" customHeight="1">
      <c r="A25" s="104" t="s">
        <v>151</v>
      </c>
      <c r="C25" s="17"/>
      <c r="D25" s="18"/>
      <c r="H25" s="7"/>
    </row>
    <row r="26" spans="1:8" ht="22.5" customHeight="1">
      <c r="A26" s="105" t="s">
        <v>152</v>
      </c>
      <c r="C26" s="17"/>
      <c r="D26" s="18"/>
      <c r="H26" s="7"/>
    </row>
    <row r="27" spans="1:12" ht="22.5" customHeight="1">
      <c r="A27" s="106" t="s">
        <v>150</v>
      </c>
      <c r="C27" s="17"/>
      <c r="D27" s="18"/>
      <c r="E27" s="39"/>
      <c r="F27" s="38">
        <v>824</v>
      </c>
      <c r="G27" s="39"/>
      <c r="H27" s="40">
        <v>0</v>
      </c>
      <c r="I27" s="39"/>
      <c r="J27" s="38">
        <v>824</v>
      </c>
      <c r="K27" s="39"/>
      <c r="L27" s="40">
        <v>0</v>
      </c>
    </row>
    <row r="28" spans="1:12" s="17" customFormat="1" ht="22.5" customHeight="1" thickBot="1">
      <c r="A28" s="11" t="s">
        <v>49</v>
      </c>
      <c r="D28" s="18"/>
      <c r="E28" s="27"/>
      <c r="F28" s="41">
        <f>F22+F27</f>
        <v>161459</v>
      </c>
      <c r="G28" s="27"/>
      <c r="H28" s="41">
        <f>SUM(H22:H27)</f>
        <v>51310</v>
      </c>
      <c r="I28" s="27"/>
      <c r="J28" s="41">
        <f>SUM(J22:J27)</f>
        <v>153951</v>
      </c>
      <c r="K28" s="27"/>
      <c r="L28" s="41">
        <f>SUM(L22:L27)</f>
        <v>51420</v>
      </c>
    </row>
    <row r="29" spans="1:12" s="17" customFormat="1" ht="22.5" customHeight="1" thickTop="1">
      <c r="A29" s="2"/>
      <c r="D29" s="18"/>
      <c r="E29" s="27"/>
      <c r="F29" s="26"/>
      <c r="G29" s="27"/>
      <c r="H29" s="26"/>
      <c r="I29" s="27"/>
      <c r="J29" s="26"/>
      <c r="K29" s="27"/>
      <c r="L29" s="26"/>
    </row>
    <row r="30" spans="1:8" ht="22.5" customHeight="1">
      <c r="A30" s="76" t="s">
        <v>50</v>
      </c>
      <c r="C30" s="17"/>
      <c r="D30" s="18">
        <v>14</v>
      </c>
      <c r="H30" s="7"/>
    </row>
    <row r="31" spans="1:8" ht="22.5" customHeight="1">
      <c r="A31" s="77" t="s">
        <v>175</v>
      </c>
      <c r="C31" s="17"/>
      <c r="D31" s="18"/>
      <c r="H31" s="7"/>
    </row>
    <row r="32" spans="1:12" ht="22.5" customHeight="1" thickBot="1">
      <c r="A32" s="2" t="s">
        <v>176</v>
      </c>
      <c r="C32" s="17"/>
      <c r="D32" s="18"/>
      <c r="E32" s="39"/>
      <c r="F32" s="43">
        <f>F22/F34</f>
        <v>0.11640217391304347</v>
      </c>
      <c r="G32" s="39"/>
      <c r="H32" s="43">
        <f>H22/H34</f>
        <v>0.05030392156862745</v>
      </c>
      <c r="I32" s="39"/>
      <c r="J32" s="43">
        <f>J22/J34</f>
        <v>0.11096159420289856</v>
      </c>
      <c r="K32" s="39"/>
      <c r="L32" s="43">
        <f>L22/L34</f>
        <v>0.05041176470588235</v>
      </c>
    </row>
    <row r="33" spans="1:12" ht="22.5" customHeight="1" thickTop="1">
      <c r="A33" s="77"/>
      <c r="C33" s="17"/>
      <c r="D33" s="18"/>
      <c r="E33" s="39"/>
      <c r="F33" s="96"/>
      <c r="G33" s="39"/>
      <c r="H33" s="96"/>
      <c r="I33" s="39"/>
      <c r="J33" s="96"/>
      <c r="K33" s="39"/>
      <c r="L33" s="34"/>
    </row>
    <row r="34" spans="1:12" s="17" customFormat="1" ht="22.5" customHeight="1" thickBot="1">
      <c r="A34" s="2" t="s">
        <v>177</v>
      </c>
      <c r="D34" s="44"/>
      <c r="E34" s="27"/>
      <c r="F34" s="41">
        <v>1380000</v>
      </c>
      <c r="G34" s="27"/>
      <c r="H34" s="41">
        <v>1020000</v>
      </c>
      <c r="I34" s="27"/>
      <c r="J34" s="41">
        <v>1380000</v>
      </c>
      <c r="K34" s="27"/>
      <c r="L34" s="41">
        <v>1020000</v>
      </c>
    </row>
    <row r="35" spans="1:12" s="17" customFormat="1" ht="22.5" customHeight="1" thickTop="1">
      <c r="A35" s="2"/>
      <c r="D35" s="44"/>
      <c r="E35" s="27"/>
      <c r="F35" s="45"/>
      <c r="G35" s="27"/>
      <c r="H35" s="26"/>
      <c r="I35" s="27"/>
      <c r="J35" s="45"/>
      <c r="K35" s="27"/>
      <c r="L35" s="26"/>
    </row>
    <row r="36" spans="1:3" ht="22.5" customHeight="1">
      <c r="A36" s="2" t="s">
        <v>18</v>
      </c>
      <c r="C36" s="17"/>
    </row>
    <row r="37" spans="1:12" ht="22.5" customHeight="1">
      <c r="A37" s="32"/>
      <c r="B37" s="32"/>
      <c r="C37" s="32"/>
      <c r="L37" s="34" t="s">
        <v>35</v>
      </c>
    </row>
    <row r="38" spans="1:12" ht="22.5" customHeight="1">
      <c r="A38" s="1" t="s">
        <v>121</v>
      </c>
      <c r="B38" s="3"/>
      <c r="C38" s="3"/>
      <c r="D38" s="3"/>
      <c r="E38" s="4"/>
      <c r="F38" s="4"/>
      <c r="G38" s="4"/>
      <c r="H38" s="3"/>
      <c r="I38" s="4"/>
      <c r="J38" s="4"/>
      <c r="K38" s="4"/>
      <c r="L38" s="4"/>
    </row>
    <row r="39" spans="1:12" ht="22.5" customHeight="1">
      <c r="A39" s="1" t="s">
        <v>51</v>
      </c>
      <c r="B39" s="3"/>
      <c r="C39" s="3"/>
      <c r="D39" s="3"/>
      <c r="E39" s="4"/>
      <c r="F39" s="4"/>
      <c r="G39" s="4"/>
      <c r="H39" s="3"/>
      <c r="I39" s="4"/>
      <c r="J39" s="4"/>
      <c r="K39" s="4"/>
      <c r="L39" s="4"/>
    </row>
    <row r="40" spans="1:12" s="17" customFormat="1" ht="22.5" customHeight="1">
      <c r="A40" s="35" t="s">
        <v>137</v>
      </c>
      <c r="B40" s="3"/>
      <c r="C40" s="3"/>
      <c r="D40" s="3"/>
      <c r="E40" s="4"/>
      <c r="F40" s="4"/>
      <c r="G40" s="4"/>
      <c r="H40" s="3"/>
      <c r="I40" s="4"/>
      <c r="J40" s="4"/>
      <c r="K40" s="4"/>
      <c r="L40" s="4"/>
    </row>
    <row r="41" spans="1:12" ht="22.5" customHeight="1">
      <c r="A41" s="5"/>
      <c r="B41" s="3"/>
      <c r="C41" s="3"/>
      <c r="D41" s="3"/>
      <c r="E41" s="6"/>
      <c r="G41" s="6"/>
      <c r="H41" s="3"/>
      <c r="I41" s="6"/>
      <c r="J41" s="5"/>
      <c r="K41" s="6"/>
      <c r="L41" s="42" t="s">
        <v>1</v>
      </c>
    </row>
    <row r="42" spans="1:12" s="11" customFormat="1" ht="22.5" customHeight="1">
      <c r="A42" s="8"/>
      <c r="B42" s="9"/>
      <c r="C42" s="9"/>
      <c r="D42" s="9"/>
      <c r="E42" s="8"/>
      <c r="F42" s="36"/>
      <c r="G42" s="10" t="s">
        <v>2</v>
      </c>
      <c r="H42" s="10"/>
      <c r="I42" s="8"/>
      <c r="J42" s="112" t="s">
        <v>3</v>
      </c>
      <c r="K42" s="112"/>
      <c r="L42" s="112"/>
    </row>
    <row r="43" spans="1:12" ht="22.5" customHeight="1">
      <c r="A43" s="3"/>
      <c r="B43" s="3"/>
      <c r="C43" s="3"/>
      <c r="D43" s="15"/>
      <c r="E43" s="13"/>
      <c r="F43" s="14">
        <v>2559</v>
      </c>
      <c r="G43" s="13"/>
      <c r="H43" s="14">
        <v>2558</v>
      </c>
      <c r="I43" s="13"/>
      <c r="J43" s="14">
        <v>2559</v>
      </c>
      <c r="K43" s="13"/>
      <c r="L43" s="14">
        <v>2558</v>
      </c>
    </row>
    <row r="44" spans="1:14" ht="22.5" customHeight="1">
      <c r="A44" s="46" t="s">
        <v>52</v>
      </c>
      <c r="B44" s="47"/>
      <c r="C44" s="7"/>
      <c r="D44" s="7"/>
      <c r="F44" s="6"/>
      <c r="G44" s="6"/>
      <c r="H44" s="7"/>
      <c r="I44" s="6"/>
      <c r="M44" s="26"/>
      <c r="N44" s="39"/>
    </row>
    <row r="45" spans="1:12" ht="22.5" customHeight="1">
      <c r="A45" s="7" t="s">
        <v>53</v>
      </c>
      <c r="B45" s="47"/>
      <c r="C45" s="7"/>
      <c r="D45" s="28"/>
      <c r="E45" s="48"/>
      <c r="F45" s="28">
        <f aca="true" t="shared" si="0" ref="F45:L45">F20</f>
        <v>200578</v>
      </c>
      <c r="G45" s="28">
        <f t="shared" si="0"/>
        <v>0</v>
      </c>
      <c r="H45" s="28">
        <f t="shared" si="0"/>
        <v>65347</v>
      </c>
      <c r="I45" s="28">
        <f t="shared" si="0"/>
        <v>0</v>
      </c>
      <c r="J45" s="28">
        <f t="shared" si="0"/>
        <v>192871</v>
      </c>
      <c r="K45" s="28">
        <f t="shared" si="0"/>
        <v>0</v>
      </c>
      <c r="L45" s="28">
        <f t="shared" si="0"/>
        <v>65375</v>
      </c>
    </row>
    <row r="46" spans="1:12" ht="22.5" customHeight="1">
      <c r="A46" s="7" t="s">
        <v>101</v>
      </c>
      <c r="B46" s="47"/>
      <c r="C46" s="7"/>
      <c r="D46" s="28"/>
      <c r="E46" s="48"/>
      <c r="F46" s="28"/>
      <c r="G46" s="48"/>
      <c r="H46" s="28"/>
      <c r="I46" s="28"/>
      <c r="J46" s="28"/>
      <c r="K46" s="19"/>
      <c r="L46" s="28"/>
    </row>
    <row r="47" spans="1:12" ht="22.5" customHeight="1">
      <c r="A47" s="7" t="s">
        <v>54</v>
      </c>
      <c r="B47" s="47"/>
      <c r="C47" s="7"/>
      <c r="D47" s="28"/>
      <c r="E47" s="48"/>
      <c r="F47" s="28"/>
      <c r="G47" s="48"/>
      <c r="H47" s="28"/>
      <c r="I47" s="28"/>
      <c r="J47" s="28"/>
      <c r="K47" s="19"/>
      <c r="L47" s="28"/>
    </row>
    <row r="48" spans="1:12" ht="22.5" customHeight="1">
      <c r="A48" s="7" t="s">
        <v>55</v>
      </c>
      <c r="B48" s="47"/>
      <c r="C48" s="7"/>
      <c r="D48" s="28"/>
      <c r="E48" s="28"/>
      <c r="F48" s="48">
        <v>18071</v>
      </c>
      <c r="G48" s="48"/>
      <c r="H48" s="48">
        <v>17777</v>
      </c>
      <c r="I48" s="48"/>
      <c r="J48" s="48">
        <v>16844</v>
      </c>
      <c r="K48" s="19"/>
      <c r="L48" s="48">
        <v>16077</v>
      </c>
    </row>
    <row r="49" spans="1:12" ht="22.5" customHeight="1">
      <c r="A49" s="7" t="s">
        <v>97</v>
      </c>
      <c r="B49" s="47"/>
      <c r="C49" s="7"/>
      <c r="D49" s="28"/>
      <c r="E49" s="28"/>
      <c r="F49" s="48">
        <v>38</v>
      </c>
      <c r="G49" s="48"/>
      <c r="H49" s="48">
        <v>16</v>
      </c>
      <c r="I49" s="48"/>
      <c r="J49" s="48">
        <v>38</v>
      </c>
      <c r="K49" s="19"/>
      <c r="L49" s="48">
        <v>16</v>
      </c>
    </row>
    <row r="50" spans="1:12" ht="22.5" customHeight="1">
      <c r="A50" s="7" t="s">
        <v>159</v>
      </c>
      <c r="B50" s="47"/>
      <c r="C50" s="7"/>
      <c r="D50" s="28"/>
      <c r="E50" s="28"/>
      <c r="F50" s="48"/>
      <c r="G50" s="48"/>
      <c r="H50" s="48"/>
      <c r="I50" s="48"/>
      <c r="J50" s="48"/>
      <c r="K50" s="19"/>
      <c r="L50" s="48"/>
    </row>
    <row r="51" spans="1:12" ht="22.5" customHeight="1">
      <c r="A51" s="7" t="s">
        <v>96</v>
      </c>
      <c r="B51" s="47"/>
      <c r="C51" s="7"/>
      <c r="D51" s="28"/>
      <c r="E51" s="28"/>
      <c r="F51" s="48">
        <v>355</v>
      </c>
      <c r="G51" s="48"/>
      <c r="H51" s="48">
        <v>30</v>
      </c>
      <c r="I51" s="48"/>
      <c r="J51" s="48">
        <v>355</v>
      </c>
      <c r="K51" s="19"/>
      <c r="L51" s="48">
        <v>30</v>
      </c>
    </row>
    <row r="52" spans="1:12" ht="22.5" customHeight="1">
      <c r="A52" s="7" t="s">
        <v>160</v>
      </c>
      <c r="B52" s="47"/>
      <c r="C52" s="7"/>
      <c r="D52" s="28"/>
      <c r="E52" s="28"/>
      <c r="F52" s="48">
        <v>1713</v>
      </c>
      <c r="G52" s="48"/>
      <c r="H52" s="48">
        <v>1011</v>
      </c>
      <c r="I52" s="48"/>
      <c r="J52" s="48">
        <v>1713</v>
      </c>
      <c r="K52" s="19"/>
      <c r="L52" s="48">
        <v>1011</v>
      </c>
    </row>
    <row r="53" spans="1:12" ht="22.5" customHeight="1">
      <c r="A53" s="7" t="s">
        <v>134</v>
      </c>
      <c r="B53" s="47"/>
      <c r="C53" s="7"/>
      <c r="D53" s="28"/>
      <c r="E53" s="28"/>
      <c r="F53" s="48">
        <v>1787</v>
      </c>
      <c r="G53" s="48"/>
      <c r="H53" s="48">
        <v>2573</v>
      </c>
      <c r="I53" s="48"/>
      <c r="J53" s="48">
        <v>1711</v>
      </c>
      <c r="K53" s="19"/>
      <c r="L53" s="48">
        <v>2580</v>
      </c>
    </row>
    <row r="54" spans="1:12" ht="22.5" customHeight="1">
      <c r="A54" s="7" t="s">
        <v>144</v>
      </c>
      <c r="B54" s="47"/>
      <c r="C54" s="7"/>
      <c r="D54" s="28"/>
      <c r="E54" s="28"/>
      <c r="F54" s="48">
        <v>3098</v>
      </c>
      <c r="G54" s="48"/>
      <c r="H54" s="48">
        <v>542</v>
      </c>
      <c r="I54" s="48"/>
      <c r="J54" s="48">
        <v>0</v>
      </c>
      <c r="K54" s="19"/>
      <c r="L54" s="48">
        <v>466</v>
      </c>
    </row>
    <row r="55" spans="1:12" ht="22.5" customHeight="1">
      <c r="A55" s="7" t="s">
        <v>132</v>
      </c>
      <c r="B55" s="47"/>
      <c r="C55" s="7"/>
      <c r="D55" s="28"/>
      <c r="E55" s="28"/>
      <c r="F55" s="29">
        <v>487</v>
      </c>
      <c r="G55" s="48"/>
      <c r="H55" s="29">
        <v>350</v>
      </c>
      <c r="I55" s="48"/>
      <c r="J55" s="48">
        <v>508</v>
      </c>
      <c r="K55" s="19"/>
      <c r="L55" s="48">
        <v>-24</v>
      </c>
    </row>
    <row r="56" spans="1:12" ht="22.5" customHeight="1">
      <c r="A56" s="7" t="s">
        <v>163</v>
      </c>
      <c r="B56" s="47"/>
      <c r="C56" s="7"/>
      <c r="D56" s="28"/>
      <c r="E56" s="28"/>
      <c r="F56" s="29">
        <v>1979</v>
      </c>
      <c r="G56" s="48"/>
      <c r="H56" s="29">
        <v>-1510</v>
      </c>
      <c r="I56" s="48"/>
      <c r="J56" s="29">
        <v>1979</v>
      </c>
      <c r="K56" s="19"/>
      <c r="L56" s="29">
        <v>-1510</v>
      </c>
    </row>
    <row r="57" spans="1:12" ht="22.5" customHeight="1">
      <c r="A57" s="7" t="s">
        <v>56</v>
      </c>
      <c r="B57" s="47"/>
      <c r="C57" s="7"/>
      <c r="D57" s="28"/>
      <c r="E57" s="28"/>
      <c r="F57" s="29">
        <v>573</v>
      </c>
      <c r="G57" s="48"/>
      <c r="H57" s="29">
        <v>684</v>
      </c>
      <c r="I57" s="29"/>
      <c r="J57" s="29">
        <v>552</v>
      </c>
      <c r="K57" s="19"/>
      <c r="L57" s="29">
        <v>665</v>
      </c>
    </row>
    <row r="58" spans="1:12" ht="22.5" customHeight="1">
      <c r="A58" s="7" t="s">
        <v>57</v>
      </c>
      <c r="B58" s="47"/>
      <c r="C58" s="7"/>
      <c r="D58" s="28"/>
      <c r="E58" s="28"/>
      <c r="F58" s="19">
        <v>-3315</v>
      </c>
      <c r="G58" s="48"/>
      <c r="H58" s="19">
        <v>-126</v>
      </c>
      <c r="I58" s="48"/>
      <c r="J58" s="48">
        <v>-3315</v>
      </c>
      <c r="K58" s="19"/>
      <c r="L58" s="48">
        <v>-126</v>
      </c>
    </row>
    <row r="59" spans="1:13" ht="22.5" customHeight="1">
      <c r="A59" s="7" t="s">
        <v>58</v>
      </c>
      <c r="B59" s="47"/>
      <c r="C59" s="7"/>
      <c r="D59" s="28"/>
      <c r="E59" s="28"/>
      <c r="F59" s="38">
        <v>2057</v>
      </c>
      <c r="G59" s="48"/>
      <c r="H59" s="38">
        <v>4113</v>
      </c>
      <c r="I59" s="29"/>
      <c r="J59" s="38">
        <v>2026</v>
      </c>
      <c r="K59" s="19"/>
      <c r="L59" s="38">
        <v>4066</v>
      </c>
      <c r="M59" s="38"/>
    </row>
    <row r="60" spans="1:12" ht="22.5" customHeight="1">
      <c r="A60" s="7" t="s">
        <v>59</v>
      </c>
      <c r="B60" s="47"/>
      <c r="C60" s="7"/>
      <c r="D60" s="29"/>
      <c r="E60" s="48"/>
      <c r="F60" s="19"/>
      <c r="G60" s="48"/>
      <c r="H60" s="19"/>
      <c r="I60" s="19"/>
      <c r="J60" s="19"/>
      <c r="K60" s="19"/>
      <c r="L60" s="19"/>
    </row>
    <row r="61" spans="1:12" ht="22.5" customHeight="1">
      <c r="A61" s="7" t="s">
        <v>60</v>
      </c>
      <c r="B61" s="47"/>
      <c r="C61" s="7"/>
      <c r="D61" s="28"/>
      <c r="E61" s="48"/>
      <c r="F61" s="28">
        <f>SUM(F45:F59)</f>
        <v>227421</v>
      </c>
      <c r="G61" s="48"/>
      <c r="H61" s="28">
        <f>SUM(H45:H59)</f>
        <v>90807</v>
      </c>
      <c r="I61" s="28"/>
      <c r="J61" s="28">
        <f>SUM(J45:J59)</f>
        <v>215282</v>
      </c>
      <c r="K61" s="19"/>
      <c r="L61" s="28">
        <f>SUM(L45:L59)</f>
        <v>88626</v>
      </c>
    </row>
    <row r="62" spans="1:12" ht="22.5" customHeight="1">
      <c r="A62" s="7" t="s">
        <v>61</v>
      </c>
      <c r="B62" s="47"/>
      <c r="C62" s="7"/>
      <c r="D62" s="48"/>
      <c r="E62" s="48"/>
      <c r="F62" s="48"/>
      <c r="G62" s="48"/>
      <c r="H62" s="48"/>
      <c r="I62" s="48"/>
      <c r="J62" s="48"/>
      <c r="K62" s="19"/>
      <c r="L62" s="48"/>
    </row>
    <row r="63" spans="1:12" ht="22.5" customHeight="1">
      <c r="A63" s="20" t="s">
        <v>102</v>
      </c>
      <c r="B63" s="47"/>
      <c r="C63" s="7"/>
      <c r="D63" s="28"/>
      <c r="E63" s="28"/>
      <c r="F63" s="48">
        <v>20659</v>
      </c>
      <c r="G63" s="48"/>
      <c r="H63" s="48">
        <v>73566</v>
      </c>
      <c r="I63" s="48"/>
      <c r="J63" s="48">
        <v>32750</v>
      </c>
      <c r="K63" s="19"/>
      <c r="L63" s="48">
        <v>73751</v>
      </c>
    </row>
    <row r="64" spans="1:12" ht="22.5" customHeight="1">
      <c r="A64" s="6" t="s">
        <v>103</v>
      </c>
      <c r="B64" s="47"/>
      <c r="C64" s="7"/>
      <c r="D64" s="28"/>
      <c r="E64" s="28"/>
      <c r="F64" s="48">
        <v>-70693</v>
      </c>
      <c r="G64" s="48"/>
      <c r="H64" s="48">
        <v>-46966</v>
      </c>
      <c r="I64" s="48"/>
      <c r="J64" s="48">
        <v>-72536</v>
      </c>
      <c r="K64" s="19"/>
      <c r="L64" s="48">
        <v>-50711</v>
      </c>
    </row>
    <row r="65" spans="1:12" ht="22.5" customHeight="1">
      <c r="A65" s="6" t="s">
        <v>104</v>
      </c>
      <c r="B65" s="47"/>
      <c r="C65" s="7"/>
      <c r="D65" s="28"/>
      <c r="E65" s="28"/>
      <c r="F65" s="48">
        <v>-149903</v>
      </c>
      <c r="G65" s="48"/>
      <c r="H65" s="48">
        <v>-10482</v>
      </c>
      <c r="I65" s="48"/>
      <c r="J65" s="48">
        <v>-149883</v>
      </c>
      <c r="K65" s="19"/>
      <c r="L65" s="48">
        <v>-10691</v>
      </c>
    </row>
    <row r="66" spans="1:12" ht="22.5" customHeight="1">
      <c r="A66" s="7" t="s">
        <v>105</v>
      </c>
      <c r="B66" s="47"/>
      <c r="C66" s="7"/>
      <c r="D66" s="28"/>
      <c r="E66" s="28"/>
      <c r="F66" s="48">
        <v>225</v>
      </c>
      <c r="G66" s="48"/>
      <c r="H66" s="48">
        <v>-922</v>
      </c>
      <c r="I66" s="48"/>
      <c r="J66" s="48">
        <v>213</v>
      </c>
      <c r="K66" s="19"/>
      <c r="L66" s="48">
        <v>-1173</v>
      </c>
    </row>
    <row r="67" spans="1:12" ht="22.5" customHeight="1">
      <c r="A67" s="7" t="s">
        <v>63</v>
      </c>
      <c r="B67" s="47"/>
      <c r="C67" s="7"/>
      <c r="D67" s="28"/>
      <c r="E67" s="28"/>
      <c r="F67" s="48"/>
      <c r="G67" s="48"/>
      <c r="H67" s="48"/>
      <c r="I67" s="48"/>
      <c r="J67" s="48"/>
      <c r="K67" s="19"/>
      <c r="L67" s="48"/>
    </row>
    <row r="68" spans="1:12" ht="22.5" customHeight="1">
      <c r="A68" s="6" t="s">
        <v>106</v>
      </c>
      <c r="B68" s="47"/>
      <c r="C68" s="7"/>
      <c r="D68" s="28"/>
      <c r="E68" s="28"/>
      <c r="F68" s="48">
        <v>-30738</v>
      </c>
      <c r="G68" s="48"/>
      <c r="H68" s="48">
        <v>-111688</v>
      </c>
      <c r="I68" s="48"/>
      <c r="J68" s="48">
        <v>-30636</v>
      </c>
      <c r="K68" s="19"/>
      <c r="L68" s="48">
        <v>-108049</v>
      </c>
    </row>
    <row r="69" spans="1:12" s="32" customFormat="1" ht="22.5" customHeight="1">
      <c r="A69" s="26" t="s">
        <v>107</v>
      </c>
      <c r="B69" s="50"/>
      <c r="C69" s="26"/>
      <c r="D69" s="29"/>
      <c r="E69" s="29"/>
      <c r="F69" s="38">
        <v>10793</v>
      </c>
      <c r="G69" s="19"/>
      <c r="H69" s="38">
        <v>6185</v>
      </c>
      <c r="I69" s="48"/>
      <c r="J69" s="38">
        <v>10638</v>
      </c>
      <c r="K69" s="19"/>
      <c r="L69" s="38">
        <v>6155</v>
      </c>
    </row>
    <row r="70" spans="1:12" ht="22.5" customHeight="1">
      <c r="A70" s="7" t="s">
        <v>124</v>
      </c>
      <c r="B70" s="47"/>
      <c r="C70" s="7"/>
      <c r="D70" s="28"/>
      <c r="E70" s="28"/>
      <c r="F70" s="48">
        <f aca="true" t="shared" si="1" ref="F70:K70">SUM(F61:F69)</f>
        <v>7764</v>
      </c>
      <c r="G70" s="48">
        <f t="shared" si="1"/>
        <v>0</v>
      </c>
      <c r="H70" s="48">
        <f>SUM(H61:H69)</f>
        <v>500</v>
      </c>
      <c r="I70" s="48">
        <f t="shared" si="1"/>
        <v>0</v>
      </c>
      <c r="J70" s="48">
        <f t="shared" si="1"/>
        <v>5828</v>
      </c>
      <c r="K70" s="48">
        <f t="shared" si="1"/>
        <v>0</v>
      </c>
      <c r="L70" s="48">
        <f>SUM(L61:L69)</f>
        <v>-2092</v>
      </c>
    </row>
    <row r="71" spans="1:12" ht="22.5" customHeight="1">
      <c r="A71" s="108" t="s">
        <v>161</v>
      </c>
      <c r="B71" s="47"/>
      <c r="C71" s="7"/>
      <c r="D71" s="28"/>
      <c r="E71" s="28"/>
      <c r="F71" s="29">
        <v>-1380</v>
      </c>
      <c r="G71" s="48"/>
      <c r="H71" s="29">
        <v>0</v>
      </c>
      <c r="I71" s="29"/>
      <c r="J71" s="29">
        <v>-1380</v>
      </c>
      <c r="K71" s="19"/>
      <c r="L71" s="29">
        <v>0</v>
      </c>
    </row>
    <row r="72" spans="1:12" ht="22.5" customHeight="1">
      <c r="A72" s="7" t="s">
        <v>135</v>
      </c>
      <c r="B72" s="47"/>
      <c r="C72" s="7"/>
      <c r="D72" s="28"/>
      <c r="E72" s="28"/>
      <c r="F72" s="48">
        <v>0</v>
      </c>
      <c r="G72" s="48"/>
      <c r="H72" s="48">
        <v>-274</v>
      </c>
      <c r="I72" s="48"/>
      <c r="J72" s="48">
        <v>0</v>
      </c>
      <c r="K72" s="48"/>
      <c r="L72" s="48">
        <v>-274</v>
      </c>
    </row>
    <row r="73" spans="1:12" ht="22.5" customHeight="1">
      <c r="A73" s="7" t="s">
        <v>108</v>
      </c>
      <c r="B73" s="47"/>
      <c r="C73" s="7"/>
      <c r="D73" s="28"/>
      <c r="E73" s="28"/>
      <c r="F73" s="48">
        <v>-93</v>
      </c>
      <c r="G73" s="48"/>
      <c r="H73" s="48">
        <v>-98</v>
      </c>
      <c r="I73" s="48"/>
      <c r="J73" s="48">
        <v>-93</v>
      </c>
      <c r="K73" s="48"/>
      <c r="L73" s="48">
        <v>-98</v>
      </c>
    </row>
    <row r="74" spans="1:12" ht="22.5" customHeight="1">
      <c r="A74" s="7" t="s">
        <v>129</v>
      </c>
      <c r="B74" s="47"/>
      <c r="C74" s="7"/>
      <c r="D74" s="28"/>
      <c r="E74" s="28"/>
      <c r="F74" s="48">
        <v>-2341</v>
      </c>
      <c r="G74" s="48"/>
      <c r="H74" s="48">
        <v>-3711</v>
      </c>
      <c r="I74" s="48"/>
      <c r="J74" s="48">
        <v>-2341</v>
      </c>
      <c r="K74" s="48"/>
      <c r="L74" s="48">
        <v>-3711</v>
      </c>
    </row>
    <row r="75" spans="1:12" ht="22.5" customHeight="1">
      <c r="A75" s="46" t="s">
        <v>145</v>
      </c>
      <c r="B75" s="47"/>
      <c r="C75" s="7"/>
      <c r="D75" s="28"/>
      <c r="E75" s="28"/>
      <c r="F75" s="22">
        <f>SUM(F70:F74)</f>
        <v>3950</v>
      </c>
      <c r="G75" s="48"/>
      <c r="H75" s="22">
        <f>SUM(H70:H74)</f>
        <v>-3583</v>
      </c>
      <c r="I75" s="19"/>
      <c r="J75" s="22">
        <f>SUM(J70:J74)</f>
        <v>2014</v>
      </c>
      <c r="K75" s="19"/>
      <c r="L75" s="22">
        <f>SUM(L70:L74)</f>
        <v>-6175</v>
      </c>
    </row>
    <row r="76" spans="1:12" ht="22.5" customHeight="1">
      <c r="A76" s="46"/>
      <c r="B76" s="47"/>
      <c r="C76" s="7"/>
      <c r="D76" s="28"/>
      <c r="E76" s="28"/>
      <c r="F76" s="19"/>
      <c r="G76" s="6"/>
      <c r="H76" s="19"/>
      <c r="I76" s="19"/>
      <c r="J76" s="19"/>
      <c r="K76" s="19"/>
      <c r="L76" s="19"/>
    </row>
    <row r="77" spans="1:14" ht="22.5" customHeight="1">
      <c r="A77" s="7" t="s">
        <v>18</v>
      </c>
      <c r="B77" s="47"/>
      <c r="C77" s="4"/>
      <c r="D77" s="7"/>
      <c r="F77" s="6"/>
      <c r="G77" s="6"/>
      <c r="H77" s="48"/>
      <c r="I77" s="6"/>
      <c r="J77" s="48"/>
      <c r="K77" s="48"/>
      <c r="L77" s="48"/>
      <c r="M77" s="19"/>
      <c r="N77" s="48"/>
    </row>
    <row r="78" spans="1:12" ht="22.5" customHeight="1">
      <c r="A78" s="32"/>
      <c r="B78" s="32"/>
      <c r="C78" s="32"/>
      <c r="L78" s="34" t="s">
        <v>35</v>
      </c>
    </row>
    <row r="79" spans="1:14" ht="22.5" customHeight="1">
      <c r="A79" s="1" t="s">
        <v>121</v>
      </c>
      <c r="B79" s="47"/>
      <c r="C79" s="4"/>
      <c r="D79" s="4"/>
      <c r="E79" s="4"/>
      <c r="F79" s="6"/>
      <c r="G79" s="6"/>
      <c r="H79" s="51"/>
      <c r="I79" s="6"/>
      <c r="J79" s="51"/>
      <c r="K79" s="51"/>
      <c r="L79" s="51"/>
      <c r="M79" s="52"/>
      <c r="N79" s="51"/>
    </row>
    <row r="80" spans="1:14" ht="22.5" customHeight="1">
      <c r="A80" s="53" t="s">
        <v>64</v>
      </c>
      <c r="B80" s="47"/>
      <c r="C80" s="4"/>
      <c r="D80" s="4"/>
      <c r="E80" s="4"/>
      <c r="F80" s="6"/>
      <c r="G80" s="6"/>
      <c r="H80" s="51"/>
      <c r="I80" s="6"/>
      <c r="J80" s="51"/>
      <c r="K80" s="51"/>
      <c r="L80" s="51"/>
      <c r="M80" s="52"/>
      <c r="N80" s="51"/>
    </row>
    <row r="81" spans="1:14" ht="22.5" customHeight="1">
      <c r="A81" s="35" t="s">
        <v>137</v>
      </c>
      <c r="B81" s="47"/>
      <c r="C81" s="4"/>
      <c r="D81" s="4"/>
      <c r="E81" s="4"/>
      <c r="F81" s="6"/>
      <c r="G81" s="6"/>
      <c r="H81" s="51"/>
      <c r="I81" s="6"/>
      <c r="J81" s="51"/>
      <c r="K81" s="51"/>
      <c r="L81" s="51"/>
      <c r="M81" s="52"/>
      <c r="N81" s="51"/>
    </row>
    <row r="82" spans="1:12" ht="22.5" customHeight="1">
      <c r="A82" s="5"/>
      <c r="B82" s="3"/>
      <c r="C82" s="3"/>
      <c r="D82" s="3"/>
      <c r="E82" s="6"/>
      <c r="G82" s="6"/>
      <c r="H82" s="3"/>
      <c r="I82" s="6"/>
      <c r="J82" s="5"/>
      <c r="K82" s="6"/>
      <c r="L82" s="42" t="s">
        <v>1</v>
      </c>
    </row>
    <row r="83" spans="1:12" s="11" customFormat="1" ht="22.5" customHeight="1">
      <c r="A83" s="8"/>
      <c r="B83" s="9"/>
      <c r="C83" s="9"/>
      <c r="D83" s="9"/>
      <c r="E83" s="8"/>
      <c r="F83" s="36"/>
      <c r="G83" s="10" t="s">
        <v>2</v>
      </c>
      <c r="H83" s="10"/>
      <c r="I83" s="8"/>
      <c r="J83" s="112" t="s">
        <v>3</v>
      </c>
      <c r="K83" s="112"/>
      <c r="L83" s="112"/>
    </row>
    <row r="84" spans="1:12" s="11" customFormat="1" ht="22.5" customHeight="1">
      <c r="A84" s="31"/>
      <c r="B84" s="31"/>
      <c r="C84" s="31"/>
      <c r="D84" s="31"/>
      <c r="E84" s="31"/>
      <c r="F84" s="14">
        <v>2559</v>
      </c>
      <c r="G84" s="13"/>
      <c r="H84" s="14">
        <v>2558</v>
      </c>
      <c r="I84" s="13"/>
      <c r="J84" s="14">
        <v>2559</v>
      </c>
      <c r="K84" s="13"/>
      <c r="L84" s="14">
        <v>2558</v>
      </c>
    </row>
    <row r="85" spans="1:12" ht="22.5" customHeight="1">
      <c r="A85" s="46" t="s">
        <v>65</v>
      </c>
      <c r="B85" s="47"/>
      <c r="C85" s="7"/>
      <c r="D85" s="7"/>
      <c r="F85" s="48"/>
      <c r="G85" s="6"/>
      <c r="H85" s="48"/>
      <c r="I85" s="48"/>
      <c r="J85" s="48"/>
      <c r="K85" s="19"/>
      <c r="L85" s="48"/>
    </row>
    <row r="86" spans="1:12" ht="22.5" customHeight="1">
      <c r="A86" s="7" t="s">
        <v>164</v>
      </c>
      <c r="B86" s="47"/>
      <c r="C86" s="7"/>
      <c r="D86" s="7"/>
      <c r="F86" s="48">
        <v>10000</v>
      </c>
      <c r="G86" s="48"/>
      <c r="H86" s="48">
        <v>217</v>
      </c>
      <c r="I86" s="48"/>
      <c r="J86" s="48">
        <v>10000</v>
      </c>
      <c r="K86" s="19"/>
      <c r="L86" s="48">
        <v>217</v>
      </c>
    </row>
    <row r="87" spans="1:12" ht="22.5" customHeight="1">
      <c r="A87" s="7" t="s">
        <v>131</v>
      </c>
      <c r="B87" s="47"/>
      <c r="C87" s="7"/>
      <c r="D87" s="7"/>
      <c r="F87" s="48">
        <v>-656</v>
      </c>
      <c r="G87" s="48"/>
      <c r="H87" s="48">
        <v>-1259</v>
      </c>
      <c r="I87" s="48"/>
      <c r="J87" s="48">
        <v>-656</v>
      </c>
      <c r="K87" s="19"/>
      <c r="L87" s="48">
        <v>-1259</v>
      </c>
    </row>
    <row r="88" spans="1:12" ht="22.5" customHeight="1">
      <c r="A88" s="7" t="s">
        <v>66</v>
      </c>
      <c r="B88" s="47"/>
      <c r="C88" s="7"/>
      <c r="D88" s="7"/>
      <c r="E88" s="48"/>
      <c r="F88" s="48">
        <v>-53380</v>
      </c>
      <c r="G88" s="48"/>
      <c r="H88" s="48">
        <v>-15207</v>
      </c>
      <c r="I88" s="48"/>
      <c r="J88" s="48">
        <v>-52759</v>
      </c>
      <c r="K88" s="29"/>
      <c r="L88" s="48">
        <v>-15108</v>
      </c>
    </row>
    <row r="89" spans="1:12" ht="22.5" customHeight="1">
      <c r="A89" s="7" t="s">
        <v>67</v>
      </c>
      <c r="B89" s="47"/>
      <c r="C89" s="7"/>
      <c r="D89" s="7"/>
      <c r="E89" s="48"/>
      <c r="F89" s="48">
        <v>-73</v>
      </c>
      <c r="G89" s="48"/>
      <c r="H89" s="48">
        <v>0</v>
      </c>
      <c r="I89" s="48"/>
      <c r="J89" s="48">
        <v>-73</v>
      </c>
      <c r="K89" s="29"/>
      <c r="L89" s="48">
        <v>0</v>
      </c>
    </row>
    <row r="90" spans="1:12" ht="22.5" customHeight="1">
      <c r="A90" s="108" t="s">
        <v>166</v>
      </c>
      <c r="B90" s="47"/>
      <c r="C90" s="7"/>
      <c r="D90" s="7"/>
      <c r="E90" s="48"/>
      <c r="F90" s="48">
        <v>-750000</v>
      </c>
      <c r="G90" s="48"/>
      <c r="H90" s="48">
        <v>0</v>
      </c>
      <c r="I90" s="48"/>
      <c r="J90" s="48">
        <v>-750000</v>
      </c>
      <c r="K90" s="19"/>
      <c r="L90" s="48">
        <v>0</v>
      </c>
    </row>
    <row r="91" spans="1:12" ht="22.5" customHeight="1">
      <c r="A91" s="7" t="s">
        <v>68</v>
      </c>
      <c r="B91" s="47"/>
      <c r="C91" s="7"/>
      <c r="D91" s="7"/>
      <c r="E91" s="48"/>
      <c r="F91" s="48">
        <v>0</v>
      </c>
      <c r="G91" s="48"/>
      <c r="H91" s="48">
        <v>26</v>
      </c>
      <c r="I91" s="48"/>
      <c r="J91" s="48">
        <v>0</v>
      </c>
      <c r="K91" s="19"/>
      <c r="L91" s="48">
        <v>0</v>
      </c>
    </row>
    <row r="92" spans="1:12" ht="22.5" customHeight="1">
      <c r="A92" s="7" t="s">
        <v>69</v>
      </c>
      <c r="B92" s="47"/>
      <c r="C92" s="7"/>
      <c r="D92" s="28"/>
      <c r="E92" s="48"/>
      <c r="F92" s="48">
        <v>2441</v>
      </c>
      <c r="G92" s="48"/>
      <c r="H92" s="48">
        <v>6</v>
      </c>
      <c r="I92" s="48"/>
      <c r="J92" s="48">
        <v>2441</v>
      </c>
      <c r="K92" s="29"/>
      <c r="L92" s="48">
        <v>6</v>
      </c>
    </row>
    <row r="93" spans="1:12" ht="22.5" customHeight="1">
      <c r="A93" s="46" t="s">
        <v>70</v>
      </c>
      <c r="B93" s="47"/>
      <c r="C93" s="7"/>
      <c r="D93" s="54"/>
      <c r="E93" s="48"/>
      <c r="F93" s="55">
        <f>SUM(F86:F92)</f>
        <v>-791668</v>
      </c>
      <c r="G93" s="48"/>
      <c r="H93" s="55">
        <f>SUM(H86:H92)</f>
        <v>-16217</v>
      </c>
      <c r="I93" s="29"/>
      <c r="J93" s="55">
        <f>SUM(J86:J92)</f>
        <v>-791047</v>
      </c>
      <c r="K93" s="29"/>
      <c r="L93" s="55">
        <f>SUM(L86:L92)</f>
        <v>-16144</v>
      </c>
    </row>
    <row r="94" spans="1:12" ht="22.5" customHeight="1">
      <c r="A94" s="46" t="s">
        <v>71</v>
      </c>
      <c r="B94" s="47"/>
      <c r="C94" s="7"/>
      <c r="D94" s="54"/>
      <c r="E94" s="48"/>
      <c r="F94" s="48"/>
      <c r="G94" s="48"/>
      <c r="H94" s="48"/>
      <c r="I94" s="48"/>
      <c r="J94" s="48"/>
      <c r="K94" s="19"/>
      <c r="L94" s="48"/>
    </row>
    <row r="95" spans="1:12" ht="22.5" customHeight="1">
      <c r="A95" s="26" t="s">
        <v>165</v>
      </c>
      <c r="B95" s="47"/>
      <c r="C95" s="7"/>
      <c r="D95" s="26"/>
      <c r="E95" s="48"/>
      <c r="F95" s="28">
        <v>-232367</v>
      </c>
      <c r="G95" s="48"/>
      <c r="H95" s="28">
        <v>46012</v>
      </c>
      <c r="I95" s="28"/>
      <c r="J95" s="28">
        <v>-232367</v>
      </c>
      <c r="K95" s="19"/>
      <c r="L95" s="28">
        <v>46012</v>
      </c>
    </row>
    <row r="96" spans="1:12" ht="22.5" customHeight="1">
      <c r="A96" s="7" t="s">
        <v>72</v>
      </c>
      <c r="B96" s="47"/>
      <c r="C96" s="7"/>
      <c r="D96" s="7"/>
      <c r="E96" s="48"/>
      <c r="F96" s="28">
        <v>0</v>
      </c>
      <c r="G96" s="48"/>
      <c r="H96" s="28">
        <v>-2175</v>
      </c>
      <c r="I96" s="48"/>
      <c r="J96" s="48">
        <v>0</v>
      </c>
      <c r="K96" s="19"/>
      <c r="L96" s="48">
        <v>-2175</v>
      </c>
    </row>
    <row r="97" spans="1:12" ht="22.5" customHeight="1">
      <c r="A97" s="7" t="s">
        <v>73</v>
      </c>
      <c r="B97" s="47"/>
      <c r="C97" s="7"/>
      <c r="D97" s="7"/>
      <c r="E97" s="48"/>
      <c r="F97" s="28">
        <v>-17108</v>
      </c>
      <c r="G97" s="48"/>
      <c r="H97" s="28">
        <v>-6450</v>
      </c>
      <c r="I97" s="28"/>
      <c r="J97" s="28">
        <v>-16746</v>
      </c>
      <c r="K97" s="19"/>
      <c r="L97" s="28">
        <v>-6087</v>
      </c>
    </row>
    <row r="98" spans="1:12" ht="22.5" customHeight="1">
      <c r="A98" s="46" t="s">
        <v>167</v>
      </c>
      <c r="B98" s="47"/>
      <c r="C98" s="7"/>
      <c r="D98" s="54"/>
      <c r="E98" s="48"/>
      <c r="F98" s="55">
        <f>SUM(F95:F97)</f>
        <v>-249475</v>
      </c>
      <c r="G98" s="48"/>
      <c r="H98" s="55">
        <f>SUM(H95:H97)</f>
        <v>37387</v>
      </c>
      <c r="I98" s="29"/>
      <c r="J98" s="55">
        <f>SUM(J95:J97)</f>
        <v>-249113</v>
      </c>
      <c r="K98" s="29"/>
      <c r="L98" s="55">
        <f>SUM(L95:L97)</f>
        <v>37750</v>
      </c>
    </row>
    <row r="99" spans="1:12" ht="22.5" customHeight="1">
      <c r="A99" s="46" t="s">
        <v>133</v>
      </c>
      <c r="B99" s="47"/>
      <c r="C99" s="7"/>
      <c r="D99" s="54"/>
      <c r="E99" s="48"/>
      <c r="F99" s="28">
        <f>SUM(F75,F93,F98)</f>
        <v>-1037193</v>
      </c>
      <c r="G99" s="48"/>
      <c r="H99" s="28">
        <f>SUM(H75,H93,H98)</f>
        <v>17587</v>
      </c>
      <c r="I99" s="28"/>
      <c r="J99" s="28">
        <f>SUM(J75,J93,J98)</f>
        <v>-1038146</v>
      </c>
      <c r="K99" s="19"/>
      <c r="L99" s="28">
        <f>SUM(L75,L93,L98)</f>
        <v>15431</v>
      </c>
    </row>
    <row r="100" spans="1:12" ht="22.5" customHeight="1">
      <c r="A100" s="7" t="s">
        <v>74</v>
      </c>
      <c r="B100" s="47"/>
      <c r="C100" s="7"/>
      <c r="D100" s="54"/>
      <c r="E100" s="48"/>
      <c r="F100" s="48">
        <f>SUM('BS'!H11)</f>
        <v>1475572</v>
      </c>
      <c r="G100" s="48"/>
      <c r="H100" s="48">
        <v>68063</v>
      </c>
      <c r="I100" s="48"/>
      <c r="J100" s="48">
        <f>SUM('BS'!L11:L11)</f>
        <v>1439244</v>
      </c>
      <c r="K100" s="48"/>
      <c r="L100" s="48">
        <v>51238</v>
      </c>
    </row>
    <row r="101" spans="1:12" ht="22.5" customHeight="1" thickBot="1">
      <c r="A101" s="46" t="s">
        <v>75</v>
      </c>
      <c r="B101" s="47"/>
      <c r="C101" s="7"/>
      <c r="D101" s="54"/>
      <c r="E101" s="48"/>
      <c r="F101" s="25">
        <f>SUM(F99:F100)</f>
        <v>438379</v>
      </c>
      <c r="G101" s="48"/>
      <c r="H101" s="25">
        <f>SUM(H99:H100)</f>
        <v>85650</v>
      </c>
      <c r="I101" s="19"/>
      <c r="J101" s="25">
        <f>SUM(J99:J100)</f>
        <v>401098</v>
      </c>
      <c r="K101" s="19"/>
      <c r="L101" s="25">
        <f>SUM(L99:L100)</f>
        <v>66669</v>
      </c>
    </row>
    <row r="102" spans="1:12" ht="22.5" customHeight="1" thickTop="1">
      <c r="A102" s="7"/>
      <c r="B102" s="47"/>
      <c r="C102" s="7"/>
      <c r="D102" s="54"/>
      <c r="E102" s="48"/>
      <c r="F102" s="19">
        <f>SUM(F101-'BS'!F11)</f>
        <v>0</v>
      </c>
      <c r="G102" s="19"/>
      <c r="H102" s="19"/>
      <c r="I102" s="19"/>
      <c r="J102" s="19">
        <f>SUM(J101-'BS'!J11)</f>
        <v>0</v>
      </c>
      <c r="K102" s="48"/>
      <c r="L102" s="19"/>
    </row>
    <row r="103" spans="1:14" ht="22.5" customHeight="1">
      <c r="A103" s="46" t="s">
        <v>76</v>
      </c>
      <c r="B103" s="47"/>
      <c r="C103" s="7"/>
      <c r="D103" s="48"/>
      <c r="E103" s="48"/>
      <c r="F103" s="48"/>
      <c r="G103" s="48"/>
      <c r="H103" s="48"/>
      <c r="I103" s="19"/>
      <c r="J103" s="48"/>
      <c r="K103" s="48"/>
      <c r="L103" s="48"/>
      <c r="M103" s="6"/>
      <c r="N103" s="39"/>
    </row>
    <row r="104" spans="1:14" ht="22.5" customHeight="1">
      <c r="A104" s="7" t="s">
        <v>77</v>
      </c>
      <c r="B104" s="47"/>
      <c r="C104" s="7"/>
      <c r="D104" s="48"/>
      <c r="E104" s="48"/>
      <c r="F104" s="48"/>
      <c r="G104" s="48"/>
      <c r="H104" s="48"/>
      <c r="I104" s="19"/>
      <c r="J104" s="48"/>
      <c r="K104" s="48"/>
      <c r="L104" s="48"/>
      <c r="M104" s="6"/>
      <c r="N104" s="39"/>
    </row>
    <row r="105" spans="1:12" ht="22.5" customHeight="1">
      <c r="A105" s="7" t="s">
        <v>174</v>
      </c>
      <c r="B105" s="47"/>
      <c r="C105" s="7"/>
      <c r="D105" s="48"/>
      <c r="E105" s="48"/>
      <c r="F105" s="28">
        <v>47182</v>
      </c>
      <c r="G105" s="19"/>
      <c r="H105" s="28">
        <v>8446</v>
      </c>
      <c r="I105" s="48"/>
      <c r="J105" s="28">
        <v>46998</v>
      </c>
      <c r="K105" s="28"/>
      <c r="L105" s="28">
        <v>8419</v>
      </c>
    </row>
    <row r="106" spans="1:12" ht="22.5" customHeight="1">
      <c r="A106" s="7" t="s">
        <v>125</v>
      </c>
      <c r="B106" s="47"/>
      <c r="C106" s="7"/>
      <c r="D106" s="48"/>
      <c r="E106" s="48"/>
      <c r="F106" s="28">
        <v>21476</v>
      </c>
      <c r="G106" s="19"/>
      <c r="H106" s="28">
        <v>3333</v>
      </c>
      <c r="I106" s="48"/>
      <c r="J106" s="28">
        <v>21376</v>
      </c>
      <c r="K106" s="28"/>
      <c r="L106" s="28">
        <v>3333</v>
      </c>
    </row>
    <row r="107" spans="1:12" ht="22.5" customHeight="1">
      <c r="A107" s="7" t="s">
        <v>130</v>
      </c>
      <c r="C107" s="17"/>
      <c r="F107" s="23">
        <v>0</v>
      </c>
      <c r="H107" s="23">
        <v>96900</v>
      </c>
      <c r="J107" s="23">
        <v>0</v>
      </c>
      <c r="L107" s="23">
        <v>96900</v>
      </c>
    </row>
    <row r="108" spans="1:12" ht="22.5" customHeight="1">
      <c r="A108" s="7" t="s">
        <v>162</v>
      </c>
      <c r="C108" s="17"/>
      <c r="F108" s="23">
        <v>1149</v>
      </c>
      <c r="H108" s="23">
        <v>0</v>
      </c>
      <c r="J108" s="23">
        <v>1149</v>
      </c>
      <c r="L108" s="23">
        <v>0</v>
      </c>
    </row>
    <row r="109" spans="1:12" ht="22.5" customHeight="1">
      <c r="A109" s="7" t="s">
        <v>158</v>
      </c>
      <c r="C109" s="17"/>
      <c r="F109" s="23">
        <v>1030</v>
      </c>
      <c r="H109" s="23">
        <v>0</v>
      </c>
      <c r="J109" s="23">
        <v>1030</v>
      </c>
      <c r="L109" s="23">
        <v>0</v>
      </c>
    </row>
    <row r="110" spans="3:12" ht="22.5" customHeight="1">
      <c r="C110" s="17"/>
      <c r="F110" s="23"/>
      <c r="H110" s="23"/>
      <c r="J110" s="23"/>
      <c r="L110" s="23"/>
    </row>
    <row r="111" spans="1:3" ht="22.5" customHeight="1">
      <c r="A111" s="2" t="s">
        <v>18</v>
      </c>
      <c r="C111" s="17"/>
    </row>
  </sheetData>
  <sheetProtection/>
  <mergeCells count="3">
    <mergeCell ref="J6:L6"/>
    <mergeCell ref="J42:L42"/>
    <mergeCell ref="J83:L83"/>
  </mergeCells>
  <printOptions/>
  <pageMargins left="0.984251968503937" right="0.196850393700787" top="0.6" bottom="0.15" header="0.196850393700787" footer="0.196850393700787"/>
  <pageSetup horizontalDpi="600" verticalDpi="600" orientation="portrait" paperSize="9" scale="82" r:id="rId1"/>
  <rowBreaks count="2" manualBreakCount="2">
    <brk id="36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view="pageBreakPreview" zoomScale="91" zoomScaleSheetLayoutView="91" zoomScalePageLayoutView="0" workbookViewId="0" topLeftCell="A1">
      <selection activeCell="A10" sqref="A10"/>
    </sheetView>
  </sheetViews>
  <sheetFormatPr defaultColWidth="9.140625" defaultRowHeight="24" customHeight="1"/>
  <cols>
    <col min="1" max="1" width="29.7109375" style="57" customWidth="1"/>
    <col min="2" max="2" width="1.7109375" style="57" customWidth="1"/>
    <col min="3" max="3" width="17.7109375" style="57" customWidth="1"/>
    <col min="4" max="4" width="2.28125" style="57" customWidth="1"/>
    <col min="5" max="5" width="17.7109375" style="57" customWidth="1"/>
    <col min="6" max="6" width="1.28515625" style="58" customWidth="1"/>
    <col min="7" max="7" width="17.7109375" style="58" customWidth="1"/>
    <col min="8" max="8" width="1.421875" style="58" customWidth="1"/>
    <col min="9" max="9" width="17.7109375" style="58" customWidth="1"/>
    <col min="10" max="10" width="1.28515625" style="58" customWidth="1"/>
    <col min="11" max="11" width="17.7109375" style="57" customWidth="1"/>
    <col min="12" max="12" width="2.00390625" style="57" customWidth="1"/>
    <col min="13" max="13" width="17.7109375" style="57" customWidth="1"/>
    <col min="14" max="14" width="1.28515625" style="58" customWidth="1"/>
    <col min="15" max="15" width="17.7109375" style="57" customWidth="1"/>
    <col min="16" max="16384" width="9.140625" style="57" customWidth="1"/>
  </cols>
  <sheetData>
    <row r="1" spans="6:16" ht="24" customHeight="1">
      <c r="F1" s="57"/>
      <c r="G1" s="57"/>
      <c r="H1" s="57"/>
      <c r="I1" s="57"/>
      <c r="J1" s="57"/>
      <c r="N1" s="57"/>
      <c r="O1" s="56" t="s">
        <v>35</v>
      </c>
      <c r="P1" s="56"/>
    </row>
    <row r="2" spans="1:16" ht="24" customHeight="1">
      <c r="A2" s="115" t="s">
        <v>121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56"/>
    </row>
    <row r="3" spans="1:15" ht="24" customHeight="1">
      <c r="A3" s="116" t="s">
        <v>78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24" customHeight="1">
      <c r="A4" s="116" t="s">
        <v>138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24" customHeight="1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3:15" ht="24" customHeight="1">
      <c r="C6" s="118" t="s">
        <v>2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3:15" ht="24" customHeight="1">
      <c r="C7" s="107"/>
      <c r="D7" s="107"/>
      <c r="E7" s="107"/>
      <c r="F7" s="107"/>
      <c r="G7" s="59"/>
      <c r="H7" s="59"/>
      <c r="I7" s="59"/>
      <c r="J7" s="59"/>
      <c r="K7" s="59"/>
      <c r="L7" s="59"/>
      <c r="M7" s="59" t="s">
        <v>153</v>
      </c>
      <c r="N7" s="107"/>
      <c r="O7" s="107"/>
    </row>
    <row r="8" spans="3:15" s="58" customFormat="1" ht="24" customHeight="1">
      <c r="C8" s="59"/>
      <c r="D8" s="59"/>
      <c r="E8" s="59"/>
      <c r="F8" s="59"/>
      <c r="G8" s="119" t="s">
        <v>79</v>
      </c>
      <c r="H8" s="119"/>
      <c r="I8" s="119"/>
      <c r="J8" s="119"/>
      <c r="K8" s="119"/>
      <c r="L8" s="59"/>
      <c r="M8" s="103" t="s">
        <v>30</v>
      </c>
      <c r="N8" s="59"/>
      <c r="O8" s="59"/>
    </row>
    <row r="9" spans="6:13" s="60" customFormat="1" ht="24" customHeight="1">
      <c r="F9" s="59"/>
      <c r="G9" s="121" t="s">
        <v>118</v>
      </c>
      <c r="H9" s="121"/>
      <c r="I9" s="121"/>
      <c r="J9" s="90"/>
      <c r="M9" s="59" t="s">
        <v>154</v>
      </c>
    </row>
    <row r="10" spans="3:15" s="60" customFormat="1" ht="24" customHeight="1">
      <c r="C10" s="59" t="s">
        <v>80</v>
      </c>
      <c r="D10" s="59"/>
      <c r="E10" s="59" t="s">
        <v>147</v>
      </c>
      <c r="F10" s="59"/>
      <c r="G10" s="119" t="s">
        <v>82</v>
      </c>
      <c r="H10" s="120"/>
      <c r="I10" s="120"/>
      <c r="J10" s="59"/>
      <c r="K10" s="90"/>
      <c r="L10" s="90"/>
      <c r="M10" s="90" t="s">
        <v>155</v>
      </c>
      <c r="N10" s="59"/>
      <c r="O10" s="60" t="s">
        <v>99</v>
      </c>
    </row>
    <row r="11" spans="3:15" s="60" customFormat="1" ht="24" customHeight="1">
      <c r="C11" s="74" t="s">
        <v>81</v>
      </c>
      <c r="D11" s="59"/>
      <c r="E11" s="101" t="s">
        <v>148</v>
      </c>
      <c r="F11" s="59"/>
      <c r="G11" s="89" t="s">
        <v>112</v>
      </c>
      <c r="H11" s="59"/>
      <c r="I11" s="89" t="s">
        <v>113</v>
      </c>
      <c r="J11" s="59"/>
      <c r="K11" s="74" t="s">
        <v>83</v>
      </c>
      <c r="L11" s="59"/>
      <c r="M11" s="103" t="s">
        <v>156</v>
      </c>
      <c r="N11" s="59"/>
      <c r="O11" s="82" t="s">
        <v>100</v>
      </c>
    </row>
    <row r="12" spans="1:15" ht="24" customHeight="1">
      <c r="A12" s="8" t="s">
        <v>126</v>
      </c>
      <c r="C12" s="64">
        <v>255000</v>
      </c>
      <c r="D12" s="64"/>
      <c r="E12" s="64">
        <v>0</v>
      </c>
      <c r="F12" s="64"/>
      <c r="G12" s="64">
        <v>30000</v>
      </c>
      <c r="H12" s="64"/>
      <c r="I12" s="64">
        <v>282</v>
      </c>
      <c r="J12" s="64"/>
      <c r="K12" s="64">
        <v>67301</v>
      </c>
      <c r="L12" s="64"/>
      <c r="M12" s="64">
        <v>0</v>
      </c>
      <c r="N12" s="64"/>
      <c r="O12" s="64">
        <f>SUM(C12:K12)</f>
        <v>352583</v>
      </c>
    </row>
    <row r="13" spans="1:15" ht="24" customHeight="1">
      <c r="A13" s="6" t="s">
        <v>47</v>
      </c>
      <c r="C13" s="64">
        <v>0</v>
      </c>
      <c r="D13" s="64"/>
      <c r="E13" s="64">
        <f>SUM(E11:E12)</f>
        <v>0</v>
      </c>
      <c r="F13" s="64"/>
      <c r="G13" s="64">
        <v>0</v>
      </c>
      <c r="H13" s="64"/>
      <c r="I13" s="64">
        <v>0</v>
      </c>
      <c r="J13" s="64"/>
      <c r="K13" s="64">
        <f>SUM('PL&amp;CF'!H22)</f>
        <v>51310</v>
      </c>
      <c r="L13" s="64"/>
      <c r="M13" s="64">
        <v>0</v>
      </c>
      <c r="N13" s="64"/>
      <c r="O13" s="64">
        <f>SUM(C13:M13)</f>
        <v>51310</v>
      </c>
    </row>
    <row r="14" spans="1:15" ht="24" customHeight="1">
      <c r="A14" s="57" t="s">
        <v>157</v>
      </c>
      <c r="C14" s="66">
        <v>0</v>
      </c>
      <c r="D14" s="64"/>
      <c r="E14" s="66">
        <v>0</v>
      </c>
      <c r="F14" s="64"/>
      <c r="G14" s="66">
        <v>0</v>
      </c>
      <c r="H14" s="64"/>
      <c r="I14" s="66">
        <v>0</v>
      </c>
      <c r="J14" s="64"/>
      <c r="K14" s="66">
        <v>0</v>
      </c>
      <c r="L14" s="64"/>
      <c r="M14" s="66">
        <v>0</v>
      </c>
      <c r="N14" s="64"/>
      <c r="O14" s="66">
        <f>SUM(C14:M14)</f>
        <v>0</v>
      </c>
    </row>
    <row r="15" spans="1:15" ht="24" customHeight="1">
      <c r="A15" s="57" t="s">
        <v>122</v>
      </c>
      <c r="C15" s="64">
        <f>SUM(C13:C14)</f>
        <v>0</v>
      </c>
      <c r="D15" s="64"/>
      <c r="E15" s="64">
        <f>SUM(E13:E14)</f>
        <v>0</v>
      </c>
      <c r="F15" s="64"/>
      <c r="G15" s="64">
        <f>SUM(G13:G14)</f>
        <v>0</v>
      </c>
      <c r="H15" s="64"/>
      <c r="I15" s="64">
        <f>SUM(I13:I14)</f>
        <v>0</v>
      </c>
      <c r="J15" s="64"/>
      <c r="K15" s="64">
        <f>SUM(K13:K14)</f>
        <v>51310</v>
      </c>
      <c r="L15" s="64"/>
      <c r="M15" s="64">
        <f>SUM(M13:M14)</f>
        <v>0</v>
      </c>
      <c r="N15" s="64"/>
      <c r="O15" s="64">
        <f>SUM(O13:O14)</f>
        <v>51310</v>
      </c>
    </row>
    <row r="16" spans="1:15" s="58" customFormat="1" ht="24" customHeight="1">
      <c r="A16" s="58" t="s">
        <v>146</v>
      </c>
      <c r="C16" s="66">
        <v>0</v>
      </c>
      <c r="D16" s="64"/>
      <c r="E16" s="66">
        <v>0</v>
      </c>
      <c r="F16" s="64"/>
      <c r="G16" s="66">
        <v>0</v>
      </c>
      <c r="H16" s="64"/>
      <c r="I16" s="66">
        <v>0</v>
      </c>
      <c r="J16" s="64"/>
      <c r="K16" s="66">
        <v>-96900</v>
      </c>
      <c r="L16" s="64"/>
      <c r="M16" s="66">
        <v>0</v>
      </c>
      <c r="N16" s="64"/>
      <c r="O16" s="66">
        <f>SUM(C16:K16)</f>
        <v>-96900</v>
      </c>
    </row>
    <row r="17" spans="1:15" ht="24" customHeight="1" thickBot="1">
      <c r="A17" s="63" t="s">
        <v>127</v>
      </c>
      <c r="C17" s="68">
        <f>SUM(C12,C15:C16)</f>
        <v>255000</v>
      </c>
      <c r="D17" s="64"/>
      <c r="E17" s="68">
        <f>SUM(E12,E15:E16)</f>
        <v>0</v>
      </c>
      <c r="F17" s="64"/>
      <c r="G17" s="68">
        <f>SUM(G12,G15:G16)</f>
        <v>30000</v>
      </c>
      <c r="H17" s="64"/>
      <c r="I17" s="68">
        <f>SUM(I12,I15:I16)</f>
        <v>282</v>
      </c>
      <c r="J17" s="64"/>
      <c r="K17" s="68">
        <f>SUM(K12,K15:K16)</f>
        <v>21711</v>
      </c>
      <c r="L17" s="64"/>
      <c r="M17" s="68">
        <f>SUM(M12,M15:M16)</f>
        <v>0</v>
      </c>
      <c r="N17" s="64"/>
      <c r="O17" s="68">
        <f>SUM(O12,O15:O16)</f>
        <v>306993</v>
      </c>
    </row>
    <row r="18" spans="1:15" ht="24" customHeight="1" thickTop="1">
      <c r="A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24" customHeight="1">
      <c r="A19" s="8" t="s">
        <v>139</v>
      </c>
      <c r="C19" s="64">
        <v>345000</v>
      </c>
      <c r="D19" s="64"/>
      <c r="E19" s="64">
        <v>1315440</v>
      </c>
      <c r="F19" s="64"/>
      <c r="G19" s="64">
        <v>34500</v>
      </c>
      <c r="H19" s="64"/>
      <c r="I19" s="64">
        <v>282</v>
      </c>
      <c r="J19" s="64"/>
      <c r="K19" s="64">
        <v>148649</v>
      </c>
      <c r="L19" s="64"/>
      <c r="M19" s="64">
        <v>0</v>
      </c>
      <c r="N19" s="64"/>
      <c r="O19" s="64">
        <f>SUM(C19:K19)</f>
        <v>1843871</v>
      </c>
    </row>
    <row r="20" spans="1:15" ht="24" customHeight="1">
      <c r="A20" s="6" t="s">
        <v>47</v>
      </c>
      <c r="C20" s="64">
        <v>0</v>
      </c>
      <c r="D20" s="64"/>
      <c r="E20" s="64">
        <v>0</v>
      </c>
      <c r="F20" s="64"/>
      <c r="G20" s="64">
        <v>0</v>
      </c>
      <c r="H20" s="64"/>
      <c r="I20" s="64">
        <v>0</v>
      </c>
      <c r="J20" s="64"/>
      <c r="K20" s="64">
        <f>SUM('PL&amp;CF'!F22)</f>
        <v>160635</v>
      </c>
      <c r="L20" s="64"/>
      <c r="M20" s="64">
        <v>0</v>
      </c>
      <c r="N20" s="64"/>
      <c r="O20" s="64">
        <f>SUM(C20:M20)</f>
        <v>160635</v>
      </c>
    </row>
    <row r="21" spans="1:15" ht="24" customHeight="1">
      <c r="A21" s="57" t="s">
        <v>157</v>
      </c>
      <c r="C21" s="66">
        <v>0</v>
      </c>
      <c r="D21" s="64"/>
      <c r="E21" s="66">
        <v>0</v>
      </c>
      <c r="F21" s="64"/>
      <c r="G21" s="66">
        <v>0</v>
      </c>
      <c r="H21" s="64"/>
      <c r="I21" s="66">
        <v>0</v>
      </c>
      <c r="J21" s="64"/>
      <c r="K21" s="66">
        <v>0</v>
      </c>
      <c r="L21" s="64"/>
      <c r="M21" s="66">
        <f>'BS'!F76</f>
        <v>824</v>
      </c>
      <c r="N21" s="64"/>
      <c r="O21" s="66">
        <f>SUM(C21:M21)</f>
        <v>824</v>
      </c>
    </row>
    <row r="22" spans="1:15" s="58" customFormat="1" ht="24" customHeight="1">
      <c r="A22" s="57" t="s">
        <v>122</v>
      </c>
      <c r="C22" s="66">
        <f>SUM(C20:C21)</f>
        <v>0</v>
      </c>
      <c r="D22" s="64"/>
      <c r="E22" s="66">
        <f>SUM(E20:E21)</f>
        <v>0</v>
      </c>
      <c r="F22" s="64"/>
      <c r="G22" s="66">
        <f>SUM(G20:G21)</f>
        <v>0</v>
      </c>
      <c r="H22" s="64"/>
      <c r="I22" s="66">
        <f>SUM(I20:I21)</f>
        <v>0</v>
      </c>
      <c r="J22" s="64"/>
      <c r="K22" s="66">
        <f>SUM(K20:K21)</f>
        <v>160635</v>
      </c>
      <c r="L22" s="64"/>
      <c r="M22" s="66">
        <f>SUM(M20:M21)</f>
        <v>824</v>
      </c>
      <c r="N22" s="64"/>
      <c r="O22" s="66">
        <f>SUM(O20:O21)</f>
        <v>161459</v>
      </c>
    </row>
    <row r="23" spans="1:15" ht="24" customHeight="1" thickBot="1">
      <c r="A23" s="63" t="s">
        <v>140</v>
      </c>
      <c r="C23" s="68">
        <f>SUM(C19,C22)</f>
        <v>345000</v>
      </c>
      <c r="D23" s="64"/>
      <c r="E23" s="68">
        <f>SUM(E19,E22)</f>
        <v>1315440</v>
      </c>
      <c r="F23" s="64">
        <f>SUM(F19:F22)</f>
        <v>0</v>
      </c>
      <c r="G23" s="68">
        <f>SUM(G19,G22)</f>
        <v>34500</v>
      </c>
      <c r="H23" s="64"/>
      <c r="I23" s="68">
        <f>SUM(I19,I22)</f>
        <v>282</v>
      </c>
      <c r="J23" s="64">
        <f>SUM(J19:J22)</f>
        <v>0</v>
      </c>
      <c r="K23" s="68">
        <f>SUM(K19,K22)</f>
        <v>309284</v>
      </c>
      <c r="L23" s="64"/>
      <c r="M23" s="68">
        <f>SUM(M19,M22)</f>
        <v>824</v>
      </c>
      <c r="N23" s="64">
        <f>SUM(N19:N22)</f>
        <v>0</v>
      </c>
      <c r="O23" s="68">
        <f>SUM(O19,O22)</f>
        <v>2005330</v>
      </c>
    </row>
    <row r="24" spans="1:15" ht="24" customHeight="1" thickTop="1">
      <c r="A24" s="63"/>
      <c r="C24" s="64">
        <f>SUM(C19-'BS'!H69)</f>
        <v>0</v>
      </c>
      <c r="D24" s="64"/>
      <c r="E24" s="64">
        <f>SUM(E19-'BS'!F70)</f>
        <v>0</v>
      </c>
      <c r="F24" s="64"/>
      <c r="G24" s="64">
        <f>SUM(G19-'BS'!H73)</f>
        <v>0</v>
      </c>
      <c r="H24" s="64"/>
      <c r="I24" s="64">
        <f>SUM(I19-'BS'!H74)</f>
        <v>0</v>
      </c>
      <c r="J24" s="64"/>
      <c r="K24" s="64">
        <f>SUM(K19-'BS'!H75)</f>
        <v>0</v>
      </c>
      <c r="L24" s="64"/>
      <c r="M24" s="64"/>
      <c r="N24" s="64"/>
      <c r="O24" s="64">
        <f>SUM(O19-'BS'!H77)</f>
        <v>0</v>
      </c>
    </row>
    <row r="25" spans="1:15" ht="24" customHeight="1">
      <c r="A25" s="63"/>
      <c r="C25" s="64">
        <f>SUM(C23-'BS'!F69)</f>
        <v>0</v>
      </c>
      <c r="D25" s="64"/>
      <c r="E25" s="64"/>
      <c r="F25" s="64"/>
      <c r="G25" s="64">
        <f>SUM(G23-'BS'!F73)</f>
        <v>0</v>
      </c>
      <c r="H25" s="64"/>
      <c r="I25" s="64">
        <f>SUM(I23-'BS'!F74)</f>
        <v>0</v>
      </c>
      <c r="J25" s="64"/>
      <c r="K25" s="64">
        <f>SUM(K23-'BS'!F75)</f>
        <v>0</v>
      </c>
      <c r="L25" s="64"/>
      <c r="M25" s="64"/>
      <c r="N25" s="64"/>
      <c r="O25" s="64">
        <f>SUM(O23-'BS'!F77)</f>
        <v>0</v>
      </c>
    </row>
    <row r="26" spans="1:14" ht="24" customHeight="1">
      <c r="A26" s="57" t="s">
        <v>18</v>
      </c>
      <c r="C26" s="78"/>
      <c r="D26" s="78"/>
      <c r="E26" s="78"/>
      <c r="F26" s="79"/>
      <c r="G26" s="79"/>
      <c r="H26" s="79"/>
      <c r="I26" s="79"/>
      <c r="J26" s="79"/>
      <c r="K26" s="78"/>
      <c r="L26" s="78"/>
      <c r="M26" s="78"/>
      <c r="N26" s="79"/>
    </row>
    <row r="27" spans="6:15" s="21" customFormat="1" ht="24" customHeight="1">
      <c r="F27" s="73"/>
      <c r="G27" s="6"/>
      <c r="H27" s="6"/>
      <c r="I27" s="6"/>
      <c r="J27" s="80"/>
      <c r="K27" s="81"/>
      <c r="L27" s="81"/>
      <c r="M27" s="81"/>
      <c r="N27" s="80"/>
      <c r="O27" s="80"/>
    </row>
    <row r="28" spans="1:15" s="21" customFormat="1" ht="24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</row>
    <row r="29" spans="1:15" s="21" customFormat="1" ht="24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 s="21" customFormat="1" ht="24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5" s="21" customFormat="1" ht="24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</row>
  </sheetData>
  <sheetProtection/>
  <mergeCells count="12">
    <mergeCell ref="A28:O28"/>
    <mergeCell ref="A29:O29"/>
    <mergeCell ref="A30:O30"/>
    <mergeCell ref="A31:O31"/>
    <mergeCell ref="A2:O2"/>
    <mergeCell ref="A3:O3"/>
    <mergeCell ref="A4:O4"/>
    <mergeCell ref="A5:O5"/>
    <mergeCell ref="C6:O6"/>
    <mergeCell ref="G8:K8"/>
    <mergeCell ref="G10:I10"/>
    <mergeCell ref="G9:I9"/>
  </mergeCells>
  <printOptions/>
  <pageMargins left="0.984251968503937" right="0.196850393700787" top="0.78740157480315" bottom="0.393700787401575" header="0.196850393700787" footer="0.196850393700787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zoomScaleSheetLayoutView="95" zoomScalePageLayoutView="0" workbookViewId="0" topLeftCell="A1">
      <selection activeCell="G10" sqref="G10"/>
    </sheetView>
  </sheetViews>
  <sheetFormatPr defaultColWidth="9.140625" defaultRowHeight="24" customHeight="1"/>
  <cols>
    <col min="1" max="1" width="37.00390625" style="57" customWidth="1"/>
    <col min="2" max="2" width="1.7109375" style="57" customWidth="1"/>
    <col min="3" max="3" width="17.00390625" style="57" customWidth="1"/>
    <col min="4" max="4" width="2.00390625" style="57" customWidth="1"/>
    <col min="5" max="5" width="17.00390625" style="57" customWidth="1"/>
    <col min="6" max="6" width="1.7109375" style="58" customWidth="1"/>
    <col min="7" max="7" width="17.00390625" style="58" customWidth="1"/>
    <col min="8" max="8" width="1.7109375" style="58" customWidth="1"/>
    <col min="9" max="9" width="17.00390625" style="57" customWidth="1"/>
    <col min="10" max="10" width="1.421875" style="57" customWidth="1"/>
    <col min="11" max="11" width="17.00390625" style="57" customWidth="1"/>
    <col min="12" max="12" width="1.7109375" style="58" customWidth="1"/>
    <col min="13" max="13" width="17.00390625" style="57" customWidth="1"/>
    <col min="14" max="16384" width="9.140625" style="57" customWidth="1"/>
  </cols>
  <sheetData>
    <row r="1" spans="1:13" ht="24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 t="s">
        <v>35</v>
      </c>
    </row>
    <row r="2" spans="1:14" ht="24" customHeight="1">
      <c r="A2" s="115" t="s">
        <v>121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56"/>
    </row>
    <row r="3" spans="1:13" ht="24" customHeight="1">
      <c r="A3" s="116" t="s">
        <v>98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24" customHeight="1">
      <c r="A4" s="116" t="s">
        <v>137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24" customHeight="1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3:13" ht="24" customHeight="1">
      <c r="C6" s="118" t="s">
        <v>3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3:13" ht="24" customHeight="1">
      <c r="C7" s="107"/>
      <c r="D7" s="107"/>
      <c r="E7" s="107"/>
      <c r="F7" s="107"/>
      <c r="G7" s="110"/>
      <c r="H7" s="110"/>
      <c r="I7" s="110"/>
      <c r="J7" s="107"/>
      <c r="K7" s="59" t="s">
        <v>153</v>
      </c>
      <c r="L7" s="107"/>
      <c r="M7" s="107"/>
    </row>
    <row r="8" spans="3:13" ht="24" customHeight="1">
      <c r="C8" s="107"/>
      <c r="D8" s="107"/>
      <c r="E8" s="107"/>
      <c r="F8" s="107"/>
      <c r="G8" s="107"/>
      <c r="H8" s="107"/>
      <c r="I8" s="107"/>
      <c r="J8" s="107"/>
      <c r="K8" s="103" t="s">
        <v>30</v>
      </c>
      <c r="L8" s="107"/>
      <c r="M8" s="107"/>
    </row>
    <row r="9" spans="3:13" s="58" customFormat="1" ht="24" customHeight="1">
      <c r="C9" s="59"/>
      <c r="D9" s="59"/>
      <c r="E9" s="59"/>
      <c r="F9" s="59"/>
      <c r="G9" s="119" t="s">
        <v>79</v>
      </c>
      <c r="H9" s="119"/>
      <c r="I9" s="119"/>
      <c r="J9" s="59"/>
      <c r="K9" s="59" t="s">
        <v>154</v>
      </c>
      <c r="L9" s="59"/>
      <c r="M9" s="59"/>
    </row>
    <row r="10" spans="3:13" s="60" customFormat="1" ht="24" customHeight="1">
      <c r="C10" s="59" t="s">
        <v>80</v>
      </c>
      <c r="D10" s="59"/>
      <c r="E10" s="59" t="s">
        <v>147</v>
      </c>
      <c r="F10" s="59"/>
      <c r="G10" s="60" t="s">
        <v>118</v>
      </c>
      <c r="H10" s="61"/>
      <c r="I10" s="61"/>
      <c r="J10" s="90"/>
      <c r="K10" s="90" t="s">
        <v>155</v>
      </c>
      <c r="L10" s="59"/>
      <c r="M10" s="60" t="s">
        <v>99</v>
      </c>
    </row>
    <row r="11" spans="3:13" s="60" customFormat="1" ht="24" customHeight="1">
      <c r="C11" s="62" t="s">
        <v>81</v>
      </c>
      <c r="D11" s="59"/>
      <c r="E11" s="101" t="s">
        <v>148</v>
      </c>
      <c r="F11" s="59"/>
      <c r="G11" s="88" t="s">
        <v>82</v>
      </c>
      <c r="H11" s="59"/>
      <c r="I11" s="62" t="s">
        <v>83</v>
      </c>
      <c r="J11" s="59"/>
      <c r="K11" s="103" t="s">
        <v>156</v>
      </c>
      <c r="L11" s="59"/>
      <c r="M11" s="82" t="s">
        <v>100</v>
      </c>
    </row>
    <row r="12" spans="1:13" ht="24" customHeight="1">
      <c r="A12" s="8" t="s">
        <v>126</v>
      </c>
      <c r="C12" s="64">
        <v>255000</v>
      </c>
      <c r="D12" s="64"/>
      <c r="E12" s="64">
        <v>0</v>
      </c>
      <c r="F12" s="64"/>
      <c r="G12" s="64">
        <v>30000</v>
      </c>
      <c r="H12" s="64"/>
      <c r="I12" s="64">
        <v>104136</v>
      </c>
      <c r="J12" s="64"/>
      <c r="K12" s="64">
        <v>0</v>
      </c>
      <c r="L12" s="64"/>
      <c r="M12" s="64">
        <f>SUM(C12:I12)</f>
        <v>389136</v>
      </c>
    </row>
    <row r="13" spans="1:13" ht="24" customHeight="1">
      <c r="A13" s="6" t="s">
        <v>47</v>
      </c>
      <c r="C13" s="64">
        <v>0</v>
      </c>
      <c r="D13" s="64"/>
      <c r="E13" s="64">
        <v>0</v>
      </c>
      <c r="F13" s="64"/>
      <c r="G13" s="64">
        <v>0</v>
      </c>
      <c r="H13" s="64"/>
      <c r="I13" s="64">
        <f>SUM('PL&amp;CF'!L22)</f>
        <v>51420</v>
      </c>
      <c r="J13" s="64"/>
      <c r="K13" s="64">
        <v>0</v>
      </c>
      <c r="L13" s="64"/>
      <c r="M13" s="64">
        <f>SUM(C13:K13)</f>
        <v>51420</v>
      </c>
    </row>
    <row r="14" spans="1:13" ht="24" customHeight="1">
      <c r="A14" s="57" t="s">
        <v>157</v>
      </c>
      <c r="C14" s="66">
        <v>0</v>
      </c>
      <c r="D14" s="64"/>
      <c r="E14" s="66">
        <v>0</v>
      </c>
      <c r="F14" s="64"/>
      <c r="G14" s="66">
        <v>0</v>
      </c>
      <c r="H14" s="64"/>
      <c r="I14" s="66">
        <v>0</v>
      </c>
      <c r="J14" s="64"/>
      <c r="K14" s="66">
        <v>0</v>
      </c>
      <c r="L14" s="64"/>
      <c r="M14" s="66">
        <f>SUM(C14:K14)</f>
        <v>0</v>
      </c>
    </row>
    <row r="15" spans="1:13" s="58" customFormat="1" ht="24" customHeight="1">
      <c r="A15" s="57" t="s">
        <v>122</v>
      </c>
      <c r="C15" s="64">
        <f>SUM(C13:C14)</f>
        <v>0</v>
      </c>
      <c r="D15" s="64"/>
      <c r="E15" s="64">
        <f>SUM(E13:E14)</f>
        <v>0</v>
      </c>
      <c r="F15" s="64"/>
      <c r="G15" s="64">
        <f>SUM(G13:G14)</f>
        <v>0</v>
      </c>
      <c r="H15" s="64"/>
      <c r="I15" s="64">
        <f>SUM(I13:I14)</f>
        <v>51420</v>
      </c>
      <c r="J15" s="65"/>
      <c r="K15" s="64">
        <f>SUM(K13:K14)</f>
        <v>0</v>
      </c>
      <c r="L15" s="64"/>
      <c r="M15" s="64">
        <f>SUM(M13:M14)</f>
        <v>51420</v>
      </c>
    </row>
    <row r="16" spans="1:13" s="58" customFormat="1" ht="24" customHeight="1">
      <c r="A16" s="58" t="s">
        <v>146</v>
      </c>
      <c r="C16" s="66">
        <v>0</v>
      </c>
      <c r="D16" s="64"/>
      <c r="E16" s="66">
        <v>0</v>
      </c>
      <c r="F16" s="64"/>
      <c r="G16" s="66">
        <v>0</v>
      </c>
      <c r="H16" s="64"/>
      <c r="I16" s="67">
        <v>-96900</v>
      </c>
      <c r="J16" s="65"/>
      <c r="K16" s="67">
        <v>0</v>
      </c>
      <c r="L16" s="64"/>
      <c r="M16" s="66">
        <f>SUM(C16:I16)</f>
        <v>-96900</v>
      </c>
    </row>
    <row r="17" spans="1:13" ht="24" customHeight="1" thickBot="1">
      <c r="A17" s="63" t="s">
        <v>127</v>
      </c>
      <c r="C17" s="68">
        <f>SUM(C12,C15:C16)</f>
        <v>255000</v>
      </c>
      <c r="D17" s="64"/>
      <c r="E17" s="68">
        <f>SUM(E12,E15:E16)</f>
        <v>0</v>
      </c>
      <c r="F17" s="64"/>
      <c r="G17" s="68">
        <f>SUM(G12,G15:G16)</f>
        <v>30000</v>
      </c>
      <c r="H17" s="64"/>
      <c r="I17" s="68">
        <f>SUM(I12,I15:I16)</f>
        <v>58656</v>
      </c>
      <c r="J17" s="64"/>
      <c r="K17" s="68">
        <f>SUM(K12,K15:K16)</f>
        <v>0</v>
      </c>
      <c r="L17" s="64"/>
      <c r="M17" s="68">
        <f>SUM(M12,M15:M16)</f>
        <v>343656</v>
      </c>
    </row>
    <row r="18" spans="1:13" ht="24" customHeight="1" thickTop="1">
      <c r="A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24" customHeight="1">
      <c r="A19" s="8" t="s">
        <v>139</v>
      </c>
      <c r="C19" s="64">
        <v>345000</v>
      </c>
      <c r="D19" s="64"/>
      <c r="E19" s="64">
        <v>1315440</v>
      </c>
      <c r="F19" s="64"/>
      <c r="G19" s="64">
        <v>34500</v>
      </c>
      <c r="H19" s="64"/>
      <c r="I19" s="64">
        <v>178618</v>
      </c>
      <c r="J19" s="64"/>
      <c r="K19" s="64">
        <v>0</v>
      </c>
      <c r="L19" s="64"/>
      <c r="M19" s="64">
        <f>SUM(C19:I19)</f>
        <v>1873558</v>
      </c>
    </row>
    <row r="20" spans="1:13" ht="24" customHeight="1">
      <c r="A20" s="6" t="s">
        <v>47</v>
      </c>
      <c r="C20" s="64">
        <v>0</v>
      </c>
      <c r="D20" s="64"/>
      <c r="E20" s="64">
        <v>0</v>
      </c>
      <c r="F20" s="64"/>
      <c r="G20" s="64">
        <v>0</v>
      </c>
      <c r="H20" s="64"/>
      <c r="I20" s="64">
        <f>SUM('PL&amp;CF'!J22)</f>
        <v>153127</v>
      </c>
      <c r="J20" s="64"/>
      <c r="K20" s="64">
        <v>0</v>
      </c>
      <c r="L20" s="64"/>
      <c r="M20" s="64">
        <f>SUM(C20:K20)</f>
        <v>153127</v>
      </c>
    </row>
    <row r="21" spans="1:13" ht="24" customHeight="1">
      <c r="A21" s="57" t="s">
        <v>157</v>
      </c>
      <c r="C21" s="66">
        <v>0</v>
      </c>
      <c r="D21" s="64"/>
      <c r="E21" s="66">
        <v>0</v>
      </c>
      <c r="F21" s="64"/>
      <c r="G21" s="66">
        <v>0</v>
      </c>
      <c r="H21" s="64"/>
      <c r="I21" s="66">
        <v>0</v>
      </c>
      <c r="J21" s="64"/>
      <c r="K21" s="66">
        <v>824</v>
      </c>
      <c r="L21" s="64"/>
      <c r="M21" s="66">
        <f>SUM(C21:K21)</f>
        <v>824</v>
      </c>
    </row>
    <row r="22" spans="1:13" s="58" customFormat="1" ht="24" customHeight="1">
      <c r="A22" s="57" t="s">
        <v>122</v>
      </c>
      <c r="C22" s="66">
        <f>SUM(C20:C21)</f>
        <v>0</v>
      </c>
      <c r="D22" s="64"/>
      <c r="E22" s="66">
        <f>SUM(E20:E21)</f>
        <v>0</v>
      </c>
      <c r="F22" s="64"/>
      <c r="G22" s="66">
        <f>SUM(G20:G21)</f>
        <v>0</v>
      </c>
      <c r="H22" s="64"/>
      <c r="I22" s="66">
        <f>SUM(I20:I21)</f>
        <v>153127</v>
      </c>
      <c r="J22" s="65"/>
      <c r="K22" s="66">
        <f>SUM(K20:K21)</f>
        <v>824</v>
      </c>
      <c r="L22" s="64"/>
      <c r="M22" s="66">
        <f>SUM(M20:M21)</f>
        <v>153951</v>
      </c>
    </row>
    <row r="23" spans="1:13" s="21" customFormat="1" ht="24" customHeight="1" thickBot="1">
      <c r="A23" s="63" t="s">
        <v>140</v>
      </c>
      <c r="B23" s="57"/>
      <c r="C23" s="68">
        <f>SUM(C19,C22)</f>
        <v>345000</v>
      </c>
      <c r="D23" s="64"/>
      <c r="E23" s="68">
        <f>SUM(E19,E22)</f>
        <v>1315440</v>
      </c>
      <c r="F23" s="64"/>
      <c r="G23" s="68">
        <f>SUM(G19,G22)</f>
        <v>34500</v>
      </c>
      <c r="H23" s="64"/>
      <c r="I23" s="68">
        <f>SUM(I19,I22)</f>
        <v>331745</v>
      </c>
      <c r="J23" s="64"/>
      <c r="K23" s="68">
        <f>SUM(K19,K22)</f>
        <v>824</v>
      </c>
      <c r="L23" s="64"/>
      <c r="M23" s="68">
        <f>SUM(M19,M22)</f>
        <v>2027509</v>
      </c>
    </row>
    <row r="24" spans="1:13" s="21" customFormat="1" ht="24" customHeight="1" thickTop="1">
      <c r="A24" s="63"/>
      <c r="B24" s="57"/>
      <c r="C24" s="64">
        <f>SUM(C19-'BS'!L69)</f>
        <v>0</v>
      </c>
      <c r="D24" s="64"/>
      <c r="E24" s="64">
        <f>SUM(E19-'BS'!F70)</f>
        <v>0</v>
      </c>
      <c r="F24" s="64"/>
      <c r="G24" s="64">
        <f>SUM(G19-'BS'!L73)</f>
        <v>0</v>
      </c>
      <c r="H24" s="64"/>
      <c r="I24" s="64">
        <f>SUM(I19-'BS'!L75)</f>
        <v>0</v>
      </c>
      <c r="J24" s="64"/>
      <c r="K24" s="64">
        <f>SUM(K19-'BS'!N75)</f>
        <v>0</v>
      </c>
      <c r="L24" s="64"/>
      <c r="M24" s="64">
        <f>SUM(M19-'BS'!L77)</f>
        <v>0</v>
      </c>
    </row>
    <row r="25" spans="1:13" s="21" customFormat="1" ht="24" customHeight="1">
      <c r="A25" s="63"/>
      <c r="B25" s="57"/>
      <c r="C25" s="64">
        <f>SUM(C23-'BS'!J69)</f>
        <v>0</v>
      </c>
      <c r="D25" s="64"/>
      <c r="E25" s="64"/>
      <c r="F25" s="64"/>
      <c r="G25" s="64">
        <f>SUM(G23-'BS'!J73)</f>
        <v>0</v>
      </c>
      <c r="H25" s="64"/>
      <c r="I25" s="64">
        <f>SUM(I23-'BS'!J75)</f>
        <v>0</v>
      </c>
      <c r="J25" s="64"/>
      <c r="K25" s="64"/>
      <c r="L25" s="64"/>
      <c r="M25" s="64">
        <f>SUM(M23-'BS'!J77)</f>
        <v>0</v>
      </c>
    </row>
    <row r="26" spans="3:7" s="21" customFormat="1" ht="24" customHeight="1">
      <c r="C26" s="95"/>
      <c r="D26" s="95"/>
      <c r="E26" s="95"/>
      <c r="G26" s="95"/>
    </row>
    <row r="27" spans="1:13" s="21" customFormat="1" ht="24" customHeight="1">
      <c r="A27" s="122" t="s">
        <v>18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</row>
    <row r="28" spans="1:13" s="21" customFormat="1" ht="24" customHeight="1">
      <c r="A28" s="69"/>
      <c r="B28" s="69"/>
      <c r="C28" s="69"/>
      <c r="D28" s="100"/>
      <c r="E28" s="100"/>
      <c r="F28" s="69"/>
      <c r="G28" s="69"/>
      <c r="H28" s="69"/>
      <c r="I28" s="69"/>
      <c r="J28" s="102"/>
      <c r="K28" s="102"/>
      <c r="L28" s="69"/>
      <c r="M28" s="69"/>
    </row>
    <row r="29" spans="6:13" s="21" customFormat="1" ht="24" customHeight="1">
      <c r="F29" s="69"/>
      <c r="G29" s="6"/>
      <c r="H29" s="49"/>
      <c r="L29" s="49"/>
      <c r="M29" s="49"/>
    </row>
    <row r="30" spans="1:13" s="21" customFormat="1" ht="24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3" s="21" customFormat="1" ht="24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</sheetData>
  <sheetProtection/>
  <mergeCells count="9">
    <mergeCell ref="A27:M27"/>
    <mergeCell ref="A30:M30"/>
    <mergeCell ref="A31:M31"/>
    <mergeCell ref="A2:M2"/>
    <mergeCell ref="A3:M3"/>
    <mergeCell ref="A4:M4"/>
    <mergeCell ref="A5:M5"/>
    <mergeCell ref="C6:M6"/>
    <mergeCell ref="G9:I9"/>
  </mergeCells>
  <printOptions horizontalCentered="1"/>
  <pageMargins left="0.984251968503937" right="0.196850393700787" top="0.78740157480315" bottom="0.393700787401575" header="0.196850393700787" footer="0.196850393700787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Aranya.Ruenyan</dc:creator>
  <cp:keywords/>
  <dc:description/>
  <cp:lastModifiedBy>Suwannee Wongake</cp:lastModifiedBy>
  <cp:lastPrinted>2016-05-06T11:10:40Z</cp:lastPrinted>
  <dcterms:created xsi:type="dcterms:W3CDTF">2011-12-14T04:26:01Z</dcterms:created>
  <dcterms:modified xsi:type="dcterms:W3CDTF">2016-05-10T08:56:16Z</dcterms:modified>
  <cp:category/>
  <cp:version/>
  <cp:contentType/>
  <cp:contentStatus/>
</cp:coreProperties>
</file>