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85" yWindow="65521" windowWidth="10830" windowHeight="10155" firstSheet="1" activeTab="1"/>
  </bookViews>
  <sheets>
    <sheet name="000000" sheetId="1" state="veryHidden" r:id="rId1"/>
    <sheet name="BS" sheetId="2" r:id="rId2"/>
    <sheet name="PL&amp;CF" sheetId="3" r:id="rId3"/>
    <sheet name="Consolidate" sheetId="4" r:id="rId4"/>
    <sheet name="Company" sheetId="5" r:id="rId5"/>
  </sheets>
  <definedNames>
    <definedName name="_xlnm.Print_Area" localSheetId="1">'BS'!$A$1:$M$85</definedName>
    <definedName name="_xlnm.Print_Area" localSheetId="2">'PL&amp;CF'!$A$1:$N$159</definedName>
  </definedNames>
  <calcPr fullCalcOnLoad="1"/>
</workbook>
</file>

<file path=xl/sharedStrings.xml><?xml version="1.0" encoding="utf-8"?>
<sst xmlns="http://schemas.openxmlformats.org/spreadsheetml/2006/main" count="332" uniqueCount="194">
  <si>
    <t>Note</t>
  </si>
  <si>
    <t>The accompanying notes are an integral part of the financial statements.</t>
  </si>
  <si>
    <t>Total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</si>
  <si>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</si>
  <si>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</si>
  <si>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</si>
  <si>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</si>
  <si>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</si>
  <si>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</si>
  <si>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</si>
  <si>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</si>
  <si>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</si>
  <si>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</si>
  <si>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Shareholders' equity</t>
  </si>
  <si>
    <t>Total shareholders' equity</t>
  </si>
  <si>
    <t>Total liabilities and shareholders' equity</t>
  </si>
  <si>
    <t>Revenues</t>
  </si>
  <si>
    <t>Total revenues</t>
  </si>
  <si>
    <t>Expenses</t>
  </si>
  <si>
    <t>Total expenses</t>
  </si>
  <si>
    <t>Other current assets</t>
  </si>
  <si>
    <t>Other non-current assets</t>
  </si>
  <si>
    <t>Other current liabilities</t>
  </si>
  <si>
    <t>Share capital</t>
  </si>
  <si>
    <t>Other income</t>
  </si>
  <si>
    <t>Non-current liabilities</t>
  </si>
  <si>
    <t xml:space="preserve">   Registered</t>
  </si>
  <si>
    <t>Total liabilities</t>
  </si>
  <si>
    <t>Total non-current liabilities</t>
  </si>
  <si>
    <t xml:space="preserve">   Interest income</t>
  </si>
  <si>
    <t>Sales</t>
  </si>
  <si>
    <t xml:space="preserve">Cost of sales </t>
  </si>
  <si>
    <t xml:space="preserve">   Issued and paid-up </t>
  </si>
  <si>
    <t>Directors</t>
  </si>
  <si>
    <t>Selling expenses</t>
  </si>
  <si>
    <t>Administrative expenses</t>
  </si>
  <si>
    <t>Finance cost</t>
  </si>
  <si>
    <t>Cash flows from operating activities</t>
  </si>
  <si>
    <t xml:space="preserve">   in operating assets and liabilities</t>
  </si>
  <si>
    <t xml:space="preserve">Cash flows from investing activities </t>
  </si>
  <si>
    <t xml:space="preserve">Cash flows from financing activities </t>
  </si>
  <si>
    <t>Consolidated financial statements</t>
  </si>
  <si>
    <t>Separate financial statements</t>
  </si>
  <si>
    <t>Non-cash transactions</t>
  </si>
  <si>
    <t>Cash and cash equivalents</t>
  </si>
  <si>
    <t>Retained earnings</t>
  </si>
  <si>
    <t>Operating assets (increase) decrease</t>
  </si>
  <si>
    <t xml:space="preserve">Earnings per share </t>
  </si>
  <si>
    <t>Interest income</t>
  </si>
  <si>
    <t xml:space="preserve">Issued and </t>
  </si>
  <si>
    <t>paid-up</t>
  </si>
  <si>
    <t xml:space="preserve">   lease agreements</t>
  </si>
  <si>
    <t xml:space="preserve">Retained earnings </t>
  </si>
  <si>
    <t>Restricted bank deposits</t>
  </si>
  <si>
    <t xml:space="preserve">   Depreciation and amortisation</t>
  </si>
  <si>
    <t xml:space="preserve"> Unappropriated</t>
  </si>
  <si>
    <t xml:space="preserve">   Unappropriated</t>
  </si>
  <si>
    <t>statutory reserve</t>
  </si>
  <si>
    <t>Investments in subsidiaries</t>
  </si>
  <si>
    <t>Trade and other receivables</t>
  </si>
  <si>
    <t>Inventories</t>
  </si>
  <si>
    <t xml:space="preserve">Property, plant and equipment </t>
  </si>
  <si>
    <t xml:space="preserve">Intangible assets </t>
  </si>
  <si>
    <t>Income tax payable</t>
  </si>
  <si>
    <t>Other non-current liabilities</t>
  </si>
  <si>
    <t>Provision for long-term employee benefits</t>
  </si>
  <si>
    <t>Profit before finance cost and</t>
  </si>
  <si>
    <t>Other comprehensive income:</t>
  </si>
  <si>
    <t>Profit before tax</t>
  </si>
  <si>
    <t xml:space="preserve">Adjustments to reconcile profit before tax to net cash </t>
  </si>
  <si>
    <t xml:space="preserve">   Provision for long-term employee benefits</t>
  </si>
  <si>
    <t>Profit from operating activities before changes</t>
  </si>
  <si>
    <t xml:space="preserve">   Trade and other receivables</t>
  </si>
  <si>
    <t xml:space="preserve">   Trade and other payables</t>
  </si>
  <si>
    <t xml:space="preserve">   Inventories </t>
  </si>
  <si>
    <t xml:space="preserve">   Other current assets</t>
  </si>
  <si>
    <t xml:space="preserve">   Other non-current assets</t>
  </si>
  <si>
    <t xml:space="preserve">   Other current liabilities</t>
  </si>
  <si>
    <t>(Unaudited</t>
  </si>
  <si>
    <t>(Audited)</t>
  </si>
  <si>
    <t>but reviewed)</t>
  </si>
  <si>
    <t>(Unit: Thousand Baht)</t>
  </si>
  <si>
    <t>Profit for the period</t>
  </si>
  <si>
    <t>Other comprehensive income for the period</t>
  </si>
  <si>
    <t>Total comprehensive income for the period</t>
  </si>
  <si>
    <t>Profit or loss:</t>
  </si>
  <si>
    <t>Current portion of long-term loans</t>
  </si>
  <si>
    <t>Long-term loans</t>
  </si>
  <si>
    <t>(Unaudited but reviewed)</t>
  </si>
  <si>
    <t xml:space="preserve">   provided by (paid from) operating activities</t>
  </si>
  <si>
    <t xml:space="preserve">   Write-off of equipment</t>
  </si>
  <si>
    <t>Current portion of liabilities under finance</t>
  </si>
  <si>
    <t xml:space="preserve">Liabilities under finance lease agreements </t>
  </si>
  <si>
    <t>equity</t>
  </si>
  <si>
    <t>shareholders'</t>
  </si>
  <si>
    <t>Supplemental cash flows information</t>
  </si>
  <si>
    <t xml:space="preserve">Statement of financial position </t>
  </si>
  <si>
    <t>Statement of financial position (continued)</t>
  </si>
  <si>
    <t>Statement of comprehensive income</t>
  </si>
  <si>
    <t>Statement of changes in shareholders' equity</t>
  </si>
  <si>
    <t>Statement of changes in shareholders' equity (continued)</t>
  </si>
  <si>
    <t xml:space="preserve">   Appropriated </t>
  </si>
  <si>
    <t xml:space="preserve">      Statutory reserve - the Company</t>
  </si>
  <si>
    <t xml:space="preserve">Statement of cash flows </t>
  </si>
  <si>
    <t>Statement of cash flows (continued)</t>
  </si>
  <si>
    <t>Deferred tax assets</t>
  </si>
  <si>
    <t>-</t>
  </si>
  <si>
    <t>Subsidiary</t>
  </si>
  <si>
    <t>Proceeds from sales of equipment</t>
  </si>
  <si>
    <t xml:space="preserve">   income tax expenses</t>
  </si>
  <si>
    <t>Profit before income tax expenses</t>
  </si>
  <si>
    <t>Income tax expenses</t>
  </si>
  <si>
    <t>Appropriated - statutory reserve</t>
  </si>
  <si>
    <t>The Company</t>
  </si>
  <si>
    <t>Appropriated -</t>
  </si>
  <si>
    <t xml:space="preserve">   Cash paid for income tax</t>
  </si>
  <si>
    <t>Net cash flows used in investing activities</t>
  </si>
  <si>
    <t>Taokaenoi Food &amp; Marketing Public Company Limited and its subsidiaries</t>
  </si>
  <si>
    <t xml:space="preserve">Total comprehensive income for the period </t>
  </si>
  <si>
    <t xml:space="preserve">      assets to equipment</t>
  </si>
  <si>
    <t>Repayment of liabilities under finance lease agreements</t>
  </si>
  <si>
    <t>Cash and cash equivalents at beginning of period</t>
  </si>
  <si>
    <t>Cash and cash equivalents at end of period</t>
  </si>
  <si>
    <t xml:space="preserve">   Interest expense</t>
  </si>
  <si>
    <t xml:space="preserve">Balance as at 1 January 2015 </t>
  </si>
  <si>
    <t>Investment property</t>
  </si>
  <si>
    <t>Increase in advances for purchases of assets</t>
  </si>
  <si>
    <r>
      <t xml:space="preserve">      </t>
    </r>
    <r>
      <rPr>
        <sz val="10"/>
        <color indexed="9"/>
        <rFont val="Arial"/>
        <family val="2"/>
      </rPr>
      <t>Statutory reserve</t>
    </r>
    <r>
      <rPr>
        <sz val="10"/>
        <rFont val="Arial"/>
        <family val="2"/>
      </rPr>
      <t xml:space="preserve"> - subsidiary</t>
    </r>
  </si>
  <si>
    <t>Acquisitions of property, plant and equipment</t>
  </si>
  <si>
    <t>Acquisitions of intangible assets</t>
  </si>
  <si>
    <t>Net increase (decrease) in cash and cash equivalents</t>
  </si>
  <si>
    <t xml:space="preserve">   Allowance for impairment loss of equipment</t>
  </si>
  <si>
    <t xml:space="preserve">   Cash paid for long-term employee benefits</t>
  </si>
  <si>
    <t xml:space="preserve">Balance as at 1 January 2016 </t>
  </si>
  <si>
    <t>31 December 2015</t>
  </si>
  <si>
    <t xml:space="preserve">Profit for the period </t>
  </si>
  <si>
    <t>Dividend paid (Note 12)</t>
  </si>
  <si>
    <t>Current investments</t>
  </si>
  <si>
    <t xml:space="preserve">      investments</t>
  </si>
  <si>
    <t>Other components of shareholders' equity</t>
  </si>
  <si>
    <t>Acquisitions of available-for-sale and held-to-maturity investments</t>
  </si>
  <si>
    <t>Other components of</t>
  </si>
  <si>
    <t>shareholders' equity</t>
  </si>
  <si>
    <t>Surplus on</t>
  </si>
  <si>
    <t>available-for-sale</t>
  </si>
  <si>
    <t>investments</t>
  </si>
  <si>
    <t xml:space="preserve">      1,380,000,000 ordinary shares of Baht 0.25 each</t>
  </si>
  <si>
    <t>Premium on ordinary shares</t>
  </si>
  <si>
    <t>Other comprehensive income to be reclassified to</t>
  </si>
  <si>
    <t xml:space="preserve">   profit or loss in subsequent periods</t>
  </si>
  <si>
    <t>Premium on</t>
  </si>
  <si>
    <t>ordinary shares</t>
  </si>
  <si>
    <t xml:space="preserve">   Allowance for doubtful accounts</t>
  </si>
  <si>
    <t xml:space="preserve">   Unrealised gains on revaluation of available-for-sale</t>
  </si>
  <si>
    <t>revaluation of</t>
  </si>
  <si>
    <t xml:space="preserve">   Unrealised gain on revaluation of available-for-sale</t>
  </si>
  <si>
    <t xml:space="preserve">      investments, net of income tax</t>
  </si>
  <si>
    <t>3, 10</t>
  </si>
  <si>
    <t xml:space="preserve">Basic earnings per share </t>
  </si>
  <si>
    <t xml:space="preserve">   Profit for the period (Baht)</t>
  </si>
  <si>
    <t xml:space="preserve">   Weighted average number of ordinary shares (Thousand shares) </t>
  </si>
  <si>
    <t xml:space="preserve">   Losses (gains) on sales of equipment </t>
  </si>
  <si>
    <t>3, 4</t>
  </si>
  <si>
    <t xml:space="preserve">   Gains on sales of available-for-sale investments</t>
  </si>
  <si>
    <t>Net cash flows used in financing activities</t>
  </si>
  <si>
    <t xml:space="preserve">      and intangible assets</t>
  </si>
  <si>
    <t xml:space="preserve">   Acquisitions of equipment under finance lease agreements</t>
  </si>
  <si>
    <t>Decrease (increase) in restricted bank deposits</t>
  </si>
  <si>
    <t>Proceeds from sales of available-for-sale investments</t>
  </si>
  <si>
    <t>Dividend paid</t>
  </si>
  <si>
    <t xml:space="preserve">   Interest expense capitalised as cost of assets</t>
  </si>
  <si>
    <t xml:space="preserve">   Dividend payables</t>
  </si>
  <si>
    <t xml:space="preserve">   Undue installments of acquisitions of equipment</t>
  </si>
  <si>
    <t>Repayment of long-term loans</t>
  </si>
  <si>
    <t xml:space="preserve">   Transfer of advances for purchases of </t>
  </si>
  <si>
    <t>As at 30 September 2016</t>
  </si>
  <si>
    <t>30 September 2016</t>
  </si>
  <si>
    <t>For the three-month period ended 30 September 2016</t>
  </si>
  <si>
    <t>Balance as at 30 September 2015</t>
  </si>
  <si>
    <t>Balance as at 30 September 2016</t>
  </si>
  <si>
    <t>For the nine-month period ended 30 September 2016</t>
  </si>
  <si>
    <t xml:space="preserve">For the nine-month period ended 30 September 2016 </t>
  </si>
  <si>
    <t xml:space="preserve">Other comprehensive income for the period </t>
  </si>
  <si>
    <t>Short-term loans from banks</t>
  </si>
  <si>
    <t xml:space="preserve">   Amortisation of premium (discount) on forward exchange contracts</t>
  </si>
  <si>
    <t xml:space="preserve">   Unrealised losses on exchange rate</t>
  </si>
  <si>
    <t>Operating liabilities increase</t>
  </si>
  <si>
    <t>Net cash flows from operating activities</t>
  </si>
  <si>
    <t xml:space="preserve">   Unrealised losses on revaluation of available-for-sale</t>
  </si>
  <si>
    <t xml:space="preserve">   Reduction of cost of inventories to net realisable value (reversal)</t>
  </si>
  <si>
    <t>Increase (decrease) short-term loans from banks</t>
  </si>
  <si>
    <t>Proceeds from redemption of held-to-maturity investments</t>
  </si>
  <si>
    <t>Interest expense</t>
  </si>
  <si>
    <t>Trade and other payables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</si>
</sst>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&quot;ผ&quot;#,##0.00_);[Red]\(&quot;ผ&quot;#,##0.00\)"/>
    <numFmt numFmtId="210" formatCode="&quot;R&quot;\ #,##0;&quot;R&quot;\ \-#,##0"/>
    <numFmt numFmtId="211" formatCode="&quot;R&quot;\ #,##0;[Red]&quot;R&quot;\ \-#,##0"/>
    <numFmt numFmtId="212" formatCode="&quot;R&quot;\ #,##0.00;&quot;R&quot;\ \-#,##0.00"/>
    <numFmt numFmtId="213" formatCode="&quot;R&quot;\ #,##0.00;[Red]&quot;R&quot;\ \-#,##0.00"/>
    <numFmt numFmtId="214" formatCode="_ &quot;R&quot;\ * #,##0_ ;_ &quot;R&quot;\ * \-#,##0_ ;_ &quot;R&quot;\ * &quot;-&quot;_ ;_ @_ "/>
    <numFmt numFmtId="215" formatCode="_ * #,##0_ ;_ * \-#,##0_ ;_ * &quot;-&quot;_ ;_ @_ "/>
    <numFmt numFmtId="216" formatCode="_ &quot;R&quot;\ * #,##0.00_ ;_ &quot;R&quot;\ * \-#,##0.00_ ;_ &quot;R&quot;\ * &quot;-&quot;??_ ;_ @_ "/>
    <numFmt numFmtId="217" formatCode="_ * #,##0.00_ ;_ * \-#,##0.00_ ;_ * &quot;-&quot;??_ ;_ @_ "/>
    <numFmt numFmtId="218" formatCode="\t#,##0_);\(\t#,##0\)"/>
    <numFmt numFmtId="219" formatCode="\t#,##0_);[Red]\(\t#,##0\)"/>
    <numFmt numFmtId="220" formatCode="_(\฿* \t#,##0_);_(\฿* \(\t#,##0\);_(\฿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ช:น:ทท"/>
    <numFmt numFmtId="227" formatCode="ช\.น\ &quot;น.&quot;"/>
    <numFmt numFmtId="228" formatCode="\t0.00E+00"/>
    <numFmt numFmtId="229" formatCode="\฿\t#,##0_);\(\฿\t#,##0\)"/>
    <numFmt numFmtId="230" formatCode="\฿\t#,##0_);[Red]\(\฿\t#,##0\)"/>
    <numFmt numFmtId="231" formatCode="&quot;ผ&quot;#,##0_);\(&quot;ผ&quot;#,##0\)"/>
    <numFmt numFmtId="232" formatCode="&quot;ผ&quot;#,##0_);[Red]\(&quot;ผ&quot;#,##0\)"/>
    <numFmt numFmtId="233" formatCode="#0.00"/>
    <numFmt numFmtId="234" formatCode="0.0"/>
    <numFmt numFmtId="235" formatCode="#,##0.0_);[Red]\(#,##0.0\)"/>
    <numFmt numFmtId="236" formatCode="#,##0.0_);\(#,##0.0\)"/>
    <numFmt numFmtId="237" formatCode="0.0%"/>
    <numFmt numFmtId="238" formatCode="dd\-mmm\-yy_)"/>
    <numFmt numFmtId="239" formatCode="0.00_)"/>
    <numFmt numFmtId="240" formatCode="#,##0.00\ &quot;F&quot;;\-#,##0.00\ &quot;F&quot;"/>
    <numFmt numFmtId="241" formatCode="[$-409]dddd\,\ mmmm\ dd\,\ yyyy"/>
    <numFmt numFmtId="242" formatCode="&quot;Yes&quot;;&quot;Yes&quot;;&quot;No&quot;"/>
    <numFmt numFmtId="243" formatCode="&quot;True&quot;;&quot;True&quot;;&quot;False&quot;"/>
    <numFmt numFmtId="244" formatCode="&quot;On&quot;;&quot;On&quot;;&quot;Off&quot;"/>
    <numFmt numFmtId="245" formatCode="[$€-2]\ #,##0.00_);[Red]\([$€-2]\ #,##0.00\)"/>
    <numFmt numFmtId="246" formatCode="_(* #,##0.0_);_(* \(#,##0.0\);_(* &quot;-&quot;_);_(@_)"/>
    <numFmt numFmtId="247" formatCode="_(* #,##0.00_);_(* \(#,##0.00\);_(* &quot;-&quot;_);_(@_)"/>
    <numFmt numFmtId="248" formatCode="_(* #,##0_);_(* \(#,##0\);_(* &quot;-&quot;??_);_(@_)"/>
    <numFmt numFmtId="249" formatCode="_(* #,##0.000_);_(* \(#,##0.000\);_(* &quot;-&quot;_);_(@_)"/>
    <numFmt numFmtId="250" formatCode="_(* #,##0.0000_);_(* \(#,##0.0000\);_(* &quot;-&quot;_);_(@_)"/>
  </numFmts>
  <fonts count="51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8.5"/>
      <color indexed="12"/>
      <name val="ApFont"/>
      <family val="0"/>
    </font>
    <font>
      <u val="single"/>
      <sz val="8.5"/>
      <color indexed="36"/>
      <name val="ApFont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240" fontId="4" fillId="0" borderId="0">
      <alignment/>
      <protection/>
    </xf>
    <xf numFmtId="20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238" fontId="4" fillId="0" borderId="0">
      <alignment/>
      <protection/>
    </xf>
    <xf numFmtId="23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239" fontId="8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192" fontId="11" fillId="0" borderId="0" xfId="0" applyNumberFormat="1" applyFont="1" applyFill="1" applyAlignment="1">
      <alignment horizontal="right" vertical="center"/>
    </xf>
    <xf numFmtId="192" fontId="11" fillId="0" borderId="0" xfId="0" applyNumberFormat="1" applyFont="1" applyFill="1" applyAlignment="1">
      <alignment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12" xfId="0" applyNumberFormat="1" applyFont="1" applyFill="1" applyBorder="1" applyAlignment="1">
      <alignment horizontal="right" vertical="center"/>
    </xf>
    <xf numFmtId="192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92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92" fontId="11" fillId="0" borderId="12" xfId="0" applyNumberFormat="1" applyFont="1" applyFill="1" applyBorder="1" applyAlignment="1">
      <alignment horizontal="center" vertical="center"/>
    </xf>
    <xf numFmtId="37" fontId="14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Alignment="1">
      <alignment vertical="center"/>
      <protection/>
    </xf>
    <xf numFmtId="37" fontId="17" fillId="0" borderId="0" xfId="64" applyNumberFormat="1" applyFont="1" applyFill="1" applyAlignment="1">
      <alignment horizontal="center" vertical="center"/>
      <protection/>
    </xf>
    <xf numFmtId="192" fontId="5" fillId="0" borderId="15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192" fontId="5" fillId="0" borderId="14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92" fontId="5" fillId="0" borderId="0" xfId="64" applyNumberFormat="1" applyFont="1" applyFill="1" applyAlignment="1">
      <alignment horizontal="right" vertical="center"/>
      <protection/>
    </xf>
    <xf numFmtId="192" fontId="5" fillId="0" borderId="0" xfId="64" applyNumberFormat="1" applyFont="1" applyFill="1" applyBorder="1" applyAlignment="1">
      <alignment horizontal="right" vertical="center"/>
      <protection/>
    </xf>
    <xf numFmtId="192" fontId="5" fillId="0" borderId="0" xfId="0" applyNumberFormat="1" applyFont="1" applyFill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12" xfId="0" applyNumberFormat="1" applyFont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92" fontId="5" fillId="0" borderId="0" xfId="0" applyNumberFormat="1" applyFont="1" applyFill="1" applyBorder="1" applyAlignment="1">
      <alignment vertical="center"/>
    </xf>
    <xf numFmtId="247" fontId="5" fillId="0" borderId="14" xfId="0" applyNumberFormat="1" applyFont="1" applyFill="1" applyBorder="1" applyAlignment="1">
      <alignment vertical="center"/>
    </xf>
    <xf numFmtId="24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Alignment="1">
      <alignment vertical="center"/>
    </xf>
    <xf numFmtId="37" fontId="17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centerContinuous" vertical="center"/>
    </xf>
    <xf numFmtId="39" fontId="5" fillId="0" borderId="0" xfId="0" applyNumberFormat="1" applyFont="1" applyFill="1" applyAlignment="1">
      <alignment horizontal="centerContinuous" vertical="center"/>
    </xf>
    <xf numFmtId="37" fontId="15" fillId="0" borderId="0" xfId="0" applyNumberFormat="1" applyFont="1" applyAlignment="1">
      <alignment horizontal="left" vertical="center"/>
    </xf>
    <xf numFmtId="37" fontId="15" fillId="0" borderId="0" xfId="0" applyNumberFormat="1" applyFont="1" applyAlignment="1">
      <alignment vertical="center"/>
    </xf>
    <xf numFmtId="247" fontId="5" fillId="0" borderId="0" xfId="0" applyNumberFormat="1" applyFont="1" applyFill="1" applyAlignment="1">
      <alignment horizontal="right" vertical="center"/>
    </xf>
    <xf numFmtId="39" fontId="5" fillId="0" borderId="0" xfId="0" applyNumberFormat="1" applyFont="1" applyFill="1" applyAlignment="1">
      <alignment vertical="center"/>
    </xf>
    <xf numFmtId="37" fontId="5" fillId="35" borderId="0" xfId="0" applyNumberFormat="1" applyFont="1" applyFill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5" xfId="0" applyNumberFormat="1" applyFont="1" applyFill="1" applyBorder="1" applyAlignment="1">
      <alignment vertical="center"/>
    </xf>
    <xf numFmtId="192" fontId="5" fillId="0" borderId="0" xfId="0" applyNumberFormat="1" applyFont="1" applyFill="1" applyAlignment="1">
      <alignment horizontal="centerContinuous" vertical="center"/>
    </xf>
    <xf numFmtId="192" fontId="5" fillId="0" borderId="0" xfId="0" applyNumberFormat="1" applyFont="1" applyFill="1" applyBorder="1" applyAlignment="1">
      <alignment horizontal="centerContinuous" vertical="center"/>
    </xf>
    <xf numFmtId="192" fontId="5" fillId="0" borderId="0" xfId="42" applyNumberFormat="1" applyFont="1" applyFill="1" applyAlignment="1">
      <alignment horizontal="center" vertical="center"/>
    </xf>
    <xf numFmtId="192" fontId="5" fillId="0" borderId="13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8" fontId="16" fillId="0" borderId="0" xfId="0" applyNumberFormat="1" applyFont="1" applyFill="1" applyAlignment="1">
      <alignment horizontal="center" vertical="center"/>
    </xf>
    <xf numFmtId="37" fontId="5" fillId="36" borderId="0" xfId="0" applyNumberFormat="1" applyFont="1" applyFill="1" applyBorder="1" applyAlignment="1">
      <alignment horizontal="right" vertical="center"/>
    </xf>
    <xf numFmtId="37" fontId="11" fillId="36" borderId="0" xfId="0" applyNumberFormat="1" applyFont="1" applyFill="1" applyBorder="1" applyAlignment="1">
      <alignment horizontal="right" vertical="center"/>
    </xf>
    <xf numFmtId="38" fontId="17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vertical="center"/>
    </xf>
    <xf numFmtId="192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37" fontId="5" fillId="0" borderId="1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vertical="center"/>
    </xf>
    <xf numFmtId="192" fontId="11" fillId="0" borderId="0" xfId="0" applyNumberFormat="1" applyFont="1" applyBorder="1" applyAlignment="1">
      <alignment horizontal="right" vertical="center"/>
    </xf>
    <xf numFmtId="192" fontId="5" fillId="0" borderId="0" xfId="0" applyNumberFormat="1" applyFont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92" fontId="5" fillId="0" borderId="0" xfId="64" applyNumberFormat="1" applyFont="1" applyBorder="1" applyAlignment="1">
      <alignment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>
      <alignment vertical="center"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7" fillId="0" borderId="0" xfId="64" applyNumberFormat="1" applyFont="1" applyFill="1" applyAlignment="1">
      <alignment horizontal="center" vertical="center"/>
      <protection/>
    </xf>
    <xf numFmtId="37" fontId="5" fillId="0" borderId="0" xfId="64" applyNumberFormat="1" applyFont="1" applyFill="1" applyAlignment="1">
      <alignment horizontal="center" vertical="center"/>
      <protection/>
    </xf>
    <xf numFmtId="37" fontId="5" fillId="0" borderId="0" xfId="64" applyNumberFormat="1" applyFont="1" applyFill="1" applyBorder="1" applyAlignment="1">
      <alignment horizontal="right" vertical="center"/>
      <protection/>
    </xf>
    <xf numFmtId="192" fontId="5" fillId="0" borderId="15" xfId="64" applyNumberFormat="1" applyFont="1" applyFill="1" applyBorder="1" applyAlignment="1">
      <alignment horizontal="right" vertical="center"/>
      <protection/>
    </xf>
    <xf numFmtId="37" fontId="5" fillId="0" borderId="0" xfId="64" applyNumberFormat="1" applyFont="1" applyAlignment="1">
      <alignment horizontal="right" vertical="center"/>
      <protection/>
    </xf>
    <xf numFmtId="37" fontId="17" fillId="0" borderId="0" xfId="64" applyNumberFormat="1" applyFont="1" applyFill="1" applyBorder="1" applyAlignment="1">
      <alignment horizontal="center" vertical="center"/>
      <protection/>
    </xf>
    <xf numFmtId="192" fontId="5" fillId="0" borderId="14" xfId="64" applyNumberFormat="1" applyFont="1" applyBorder="1" applyAlignment="1">
      <alignment horizontal="right" vertical="center"/>
      <protection/>
    </xf>
    <xf numFmtId="192" fontId="5" fillId="0" borderId="0" xfId="64" applyNumberFormat="1" applyFont="1" applyBorder="1" applyAlignment="1">
      <alignment horizontal="right" vertical="center"/>
      <protection/>
    </xf>
    <xf numFmtId="37" fontId="17" fillId="0" borderId="0" xfId="64" applyNumberFormat="1" applyFont="1" applyFill="1" applyBorder="1" applyAlignment="1">
      <alignment horizontal="right" vertical="center"/>
      <protection/>
    </xf>
    <xf numFmtId="192" fontId="5" fillId="0" borderId="14" xfId="0" applyNumberFormat="1" applyFont="1" applyBorder="1" applyAlignment="1">
      <alignment horizontal="right" vertical="center"/>
    </xf>
    <xf numFmtId="192" fontId="5" fillId="0" borderId="15" xfId="64" applyNumberFormat="1" applyFont="1" applyBorder="1" applyAlignment="1">
      <alignment vertical="center"/>
      <protection/>
    </xf>
    <xf numFmtId="192" fontId="15" fillId="0" borderId="0" xfId="0" applyNumberFormat="1" applyFont="1" applyFill="1" applyAlignment="1">
      <alignment horizontal="left" vertical="center"/>
    </xf>
    <xf numFmtId="192" fontId="5" fillId="0" borderId="14" xfId="0" applyNumberFormat="1" applyFont="1" applyFill="1" applyBorder="1" applyAlignment="1">
      <alignment vertical="center"/>
    </xf>
    <xf numFmtId="192" fontId="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92" fontId="11" fillId="0" borderId="12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_B&amp;P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10.75390625" defaultRowHeight="23.25" customHeight="1"/>
  <cols>
    <col min="1" max="1" width="10.75390625" style="29" customWidth="1"/>
    <col min="2" max="2" width="13.25390625" style="29" customWidth="1"/>
    <col min="3" max="3" width="5.25390625" style="29" customWidth="1"/>
    <col min="4" max="4" width="8.25390625" style="29" customWidth="1"/>
    <col min="5" max="5" width="4.25390625" style="29" customWidth="1"/>
    <col min="6" max="6" width="1.25" style="29" customWidth="1"/>
    <col min="7" max="7" width="15.75390625" style="29" customWidth="1"/>
    <col min="8" max="8" width="1.25" style="29" customWidth="1"/>
    <col min="9" max="9" width="15.75390625" style="29" customWidth="1"/>
    <col min="10" max="10" width="1.25" style="49" customWidth="1"/>
    <col min="11" max="11" width="15.75390625" style="38" customWidth="1"/>
    <col min="12" max="12" width="1.25" style="29" customWidth="1"/>
    <col min="13" max="13" width="16.375" style="38" customWidth="1"/>
    <col min="14" max="14" width="1.25" style="104" customWidth="1"/>
    <col min="15" max="16384" width="10.75390625" style="29" customWidth="1"/>
  </cols>
  <sheetData>
    <row r="1" spans="1:13" ht="21.7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99"/>
      <c r="K1" s="27"/>
      <c r="L1" s="27"/>
      <c r="M1" s="27"/>
    </row>
    <row r="2" spans="1:13" ht="21.75" customHeight="1">
      <c r="A2" s="27" t="s">
        <v>96</v>
      </c>
      <c r="B2" s="27"/>
      <c r="C2" s="27"/>
      <c r="D2" s="27"/>
      <c r="E2" s="27"/>
      <c r="F2" s="27"/>
      <c r="G2" s="27"/>
      <c r="H2" s="27"/>
      <c r="I2" s="27"/>
      <c r="J2" s="99"/>
      <c r="K2" s="27"/>
      <c r="L2" s="27"/>
      <c r="M2" s="27"/>
    </row>
    <row r="3" spans="1:13" ht="21.75" customHeight="1">
      <c r="A3" s="27" t="s">
        <v>175</v>
      </c>
      <c r="B3" s="27"/>
      <c r="C3" s="27"/>
      <c r="D3" s="27"/>
      <c r="E3" s="27"/>
      <c r="F3" s="27"/>
      <c r="G3" s="27"/>
      <c r="H3" s="27"/>
      <c r="I3" s="27"/>
      <c r="J3" s="99"/>
      <c r="K3" s="27"/>
      <c r="L3" s="27"/>
      <c r="M3" s="27"/>
    </row>
    <row r="4" spans="6:14" s="30" customFormat="1" ht="21.75" customHeight="1">
      <c r="F4" s="31"/>
      <c r="G4" s="31"/>
      <c r="H4" s="31"/>
      <c r="I4" s="31"/>
      <c r="J4" s="91"/>
      <c r="K4" s="88"/>
      <c r="M4" s="83" t="s">
        <v>81</v>
      </c>
      <c r="N4" s="108"/>
    </row>
    <row r="5" spans="6:14" s="30" customFormat="1" ht="21.75" customHeight="1">
      <c r="F5" s="31"/>
      <c r="G5" s="98"/>
      <c r="H5" s="98" t="s">
        <v>41</v>
      </c>
      <c r="I5" s="98"/>
      <c r="J5" s="103"/>
      <c r="K5" s="98"/>
      <c r="L5" s="98" t="s">
        <v>42</v>
      </c>
      <c r="M5" s="98"/>
      <c r="N5" s="103"/>
    </row>
    <row r="6" spans="5:14" s="30" customFormat="1" ht="21.75" customHeight="1">
      <c r="E6" s="34" t="s">
        <v>0</v>
      </c>
      <c r="F6" s="31"/>
      <c r="G6" s="102" t="s">
        <v>176</v>
      </c>
      <c r="H6" s="82"/>
      <c r="I6" s="102" t="s">
        <v>134</v>
      </c>
      <c r="J6" s="101"/>
      <c r="K6" s="102" t="s">
        <v>176</v>
      </c>
      <c r="L6" s="82"/>
      <c r="M6" s="102" t="s">
        <v>134</v>
      </c>
      <c r="N6" s="105"/>
    </row>
    <row r="7" spans="5:14" s="30" customFormat="1" ht="21.75" customHeight="1">
      <c r="E7" s="31"/>
      <c r="F7" s="31"/>
      <c r="G7" s="91" t="s">
        <v>78</v>
      </c>
      <c r="H7" s="82"/>
      <c r="I7" s="91" t="s">
        <v>79</v>
      </c>
      <c r="J7" s="101"/>
      <c r="K7" s="91" t="s">
        <v>78</v>
      </c>
      <c r="L7" s="82"/>
      <c r="M7" s="91" t="s">
        <v>79</v>
      </c>
      <c r="N7" s="105"/>
    </row>
    <row r="8" spans="7:13" ht="21.75" customHeight="1">
      <c r="G8" s="91" t="s">
        <v>80</v>
      </c>
      <c r="H8" s="82"/>
      <c r="I8" s="91"/>
      <c r="J8" s="101"/>
      <c r="K8" s="91" t="s">
        <v>80</v>
      </c>
      <c r="L8" s="82"/>
      <c r="M8" s="91"/>
    </row>
    <row r="9" spans="1:14" ht="21" customHeight="1">
      <c r="A9" s="37" t="s">
        <v>4</v>
      </c>
      <c r="G9" s="38"/>
      <c r="H9" s="38"/>
      <c r="I9" s="38"/>
      <c r="J9" s="29"/>
      <c r="L9" s="38"/>
      <c r="N9" s="28"/>
    </row>
    <row r="10" spans="1:14" ht="21" customHeight="1">
      <c r="A10" s="37" t="s">
        <v>5</v>
      </c>
      <c r="D10" s="39"/>
      <c r="G10" s="38"/>
      <c r="H10" s="38"/>
      <c r="I10" s="38"/>
      <c r="J10" s="29"/>
      <c r="L10" s="38"/>
      <c r="N10" s="28"/>
    </row>
    <row r="11" spans="1:14" ht="21" customHeight="1">
      <c r="A11" s="29" t="s">
        <v>44</v>
      </c>
      <c r="D11" s="39"/>
      <c r="E11" s="40"/>
      <c r="G11" s="41">
        <v>238942</v>
      </c>
      <c r="H11" s="41"/>
      <c r="I11" s="41">
        <v>1475572</v>
      </c>
      <c r="J11" s="41"/>
      <c r="K11" s="41">
        <v>169747</v>
      </c>
      <c r="L11" s="41"/>
      <c r="M11" s="41">
        <v>1439244</v>
      </c>
      <c r="N11" s="28"/>
    </row>
    <row r="12" spans="1:14" ht="21" customHeight="1">
      <c r="A12" s="29" t="s">
        <v>137</v>
      </c>
      <c r="D12" s="39"/>
      <c r="E12" s="40">
        <v>2</v>
      </c>
      <c r="G12" s="41">
        <v>604076</v>
      </c>
      <c r="H12" s="41"/>
      <c r="I12" s="41">
        <v>0</v>
      </c>
      <c r="J12" s="41"/>
      <c r="K12" s="41">
        <v>604076</v>
      </c>
      <c r="L12" s="41"/>
      <c r="M12" s="41">
        <v>0</v>
      </c>
      <c r="N12" s="28"/>
    </row>
    <row r="13" spans="1:14" ht="21" customHeight="1">
      <c r="A13" s="29" t="s">
        <v>59</v>
      </c>
      <c r="D13" s="39"/>
      <c r="E13" s="40" t="s">
        <v>162</v>
      </c>
      <c r="G13" s="41">
        <v>445970</v>
      </c>
      <c r="H13" s="41"/>
      <c r="I13" s="41">
        <v>417806</v>
      </c>
      <c r="J13" s="41"/>
      <c r="K13" s="41">
        <v>474712</v>
      </c>
      <c r="L13" s="41"/>
      <c r="M13" s="41">
        <v>454248</v>
      </c>
      <c r="N13" s="28"/>
    </row>
    <row r="14" spans="1:14" ht="21" customHeight="1">
      <c r="A14" s="29" t="s">
        <v>60</v>
      </c>
      <c r="D14" s="39"/>
      <c r="E14" s="40">
        <v>5</v>
      </c>
      <c r="G14" s="41">
        <v>498692</v>
      </c>
      <c r="H14" s="41"/>
      <c r="I14" s="41">
        <v>197319</v>
      </c>
      <c r="J14" s="41"/>
      <c r="K14" s="41">
        <v>484199</v>
      </c>
      <c r="L14" s="41"/>
      <c r="M14" s="41">
        <v>187824</v>
      </c>
      <c r="N14" s="29"/>
    </row>
    <row r="15" spans="1:14" ht="21" customHeight="1">
      <c r="A15" s="29" t="s">
        <v>20</v>
      </c>
      <c r="E15" s="40"/>
      <c r="F15" s="39"/>
      <c r="G15" s="41">
        <v>180577</v>
      </c>
      <c r="H15" s="41"/>
      <c r="I15" s="41">
        <v>31464</v>
      </c>
      <c r="J15" s="41"/>
      <c r="K15" s="41">
        <v>179360</v>
      </c>
      <c r="L15" s="41"/>
      <c r="M15" s="41">
        <v>30795</v>
      </c>
      <c r="N15" s="29"/>
    </row>
    <row r="16" spans="1:14" ht="21" customHeight="1">
      <c r="A16" s="37" t="s">
        <v>6</v>
      </c>
      <c r="E16" s="40"/>
      <c r="F16" s="39"/>
      <c r="G16" s="44">
        <f>SUM(G11:G15)</f>
        <v>1968257</v>
      </c>
      <c r="H16" s="41"/>
      <c r="I16" s="44">
        <f>SUM(I11:I15)</f>
        <v>2122161</v>
      </c>
      <c r="J16" s="41"/>
      <c r="K16" s="44">
        <f>SUM(K11:K15)</f>
        <v>1912094</v>
      </c>
      <c r="L16" s="41"/>
      <c r="M16" s="44">
        <f>SUM(M11:M15)</f>
        <v>2112111</v>
      </c>
      <c r="N16" s="28"/>
    </row>
    <row r="17" spans="1:14" ht="21" customHeight="1">
      <c r="A17" s="37" t="s">
        <v>7</v>
      </c>
      <c r="E17" s="40"/>
      <c r="F17" s="39"/>
      <c r="G17" s="45"/>
      <c r="H17" s="45"/>
      <c r="I17" s="45"/>
      <c r="J17" s="45"/>
      <c r="K17" s="45"/>
      <c r="L17" s="45"/>
      <c r="M17" s="45"/>
      <c r="N17" s="28"/>
    </row>
    <row r="18" spans="1:17" ht="21" customHeight="1">
      <c r="A18" s="42" t="s">
        <v>53</v>
      </c>
      <c r="E18" s="40">
        <v>6</v>
      </c>
      <c r="F18" s="39"/>
      <c r="G18" s="45">
        <v>358</v>
      </c>
      <c r="H18" s="45"/>
      <c r="I18" s="45">
        <v>36658</v>
      </c>
      <c r="J18" s="45"/>
      <c r="K18" s="45">
        <v>358</v>
      </c>
      <c r="L18" s="45"/>
      <c r="M18" s="45">
        <v>36658</v>
      </c>
      <c r="N18" s="28"/>
      <c r="Q18" s="45"/>
    </row>
    <row r="19" spans="1:17" ht="21" customHeight="1">
      <c r="A19" s="42" t="s">
        <v>58</v>
      </c>
      <c r="E19" s="40">
        <v>7</v>
      </c>
      <c r="F19" s="39"/>
      <c r="G19" s="45">
        <v>0</v>
      </c>
      <c r="H19" s="45"/>
      <c r="I19" s="45">
        <v>0</v>
      </c>
      <c r="J19" s="45"/>
      <c r="K19" s="45">
        <v>40034</v>
      </c>
      <c r="L19" s="45"/>
      <c r="M19" s="45">
        <v>40034</v>
      </c>
      <c r="N19" s="28"/>
      <c r="Q19" s="45"/>
    </row>
    <row r="20" spans="1:17" ht="21" customHeight="1">
      <c r="A20" s="42" t="s">
        <v>125</v>
      </c>
      <c r="E20" s="40"/>
      <c r="F20" s="39"/>
      <c r="G20" s="45">
        <v>39745</v>
      </c>
      <c r="H20" s="45"/>
      <c r="I20" s="45">
        <v>39745</v>
      </c>
      <c r="J20" s="45"/>
      <c r="K20" s="45">
        <v>39745</v>
      </c>
      <c r="L20" s="45"/>
      <c r="M20" s="45">
        <v>39745</v>
      </c>
      <c r="N20" s="28"/>
      <c r="Q20" s="45"/>
    </row>
    <row r="21" spans="1:17" ht="21" customHeight="1">
      <c r="A21" s="29" t="s">
        <v>61</v>
      </c>
      <c r="E21" s="40">
        <v>8</v>
      </c>
      <c r="F21" s="39"/>
      <c r="G21" s="45">
        <v>784563</v>
      </c>
      <c r="H21" s="45"/>
      <c r="I21" s="45">
        <v>549605</v>
      </c>
      <c r="J21" s="45"/>
      <c r="K21" s="45">
        <v>776738</v>
      </c>
      <c r="L21" s="45"/>
      <c r="M21" s="45">
        <v>535914</v>
      </c>
      <c r="N21" s="29"/>
      <c r="Q21" s="45"/>
    </row>
    <row r="22" spans="1:17" ht="21" customHeight="1">
      <c r="A22" s="29" t="s">
        <v>62</v>
      </c>
      <c r="E22" s="40"/>
      <c r="F22" s="39"/>
      <c r="G22" s="45">
        <v>9348</v>
      </c>
      <c r="H22" s="45"/>
      <c r="I22" s="45">
        <v>10623</v>
      </c>
      <c r="J22" s="45"/>
      <c r="K22" s="45">
        <v>9231</v>
      </c>
      <c r="L22" s="45"/>
      <c r="M22" s="45">
        <v>10332</v>
      </c>
      <c r="N22" s="29"/>
      <c r="Q22" s="45"/>
    </row>
    <row r="23" spans="1:17" ht="21" customHeight="1">
      <c r="A23" s="29" t="s">
        <v>105</v>
      </c>
      <c r="E23" s="40">
        <v>13</v>
      </c>
      <c r="F23" s="39"/>
      <c r="G23" s="45">
        <v>11131</v>
      </c>
      <c r="H23" s="45"/>
      <c r="I23" s="45">
        <v>12443</v>
      </c>
      <c r="J23" s="45"/>
      <c r="K23" s="45">
        <v>9828</v>
      </c>
      <c r="L23" s="45"/>
      <c r="M23" s="45">
        <v>8284</v>
      </c>
      <c r="N23" s="29"/>
      <c r="Q23" s="45"/>
    </row>
    <row r="24" spans="1:17" ht="21" customHeight="1">
      <c r="A24" s="29" t="s">
        <v>21</v>
      </c>
      <c r="E24" s="40"/>
      <c r="F24" s="39"/>
      <c r="G24" s="41">
        <v>18079</v>
      </c>
      <c r="H24" s="41"/>
      <c r="I24" s="41">
        <v>43630</v>
      </c>
      <c r="J24" s="41"/>
      <c r="K24" s="41">
        <v>11815</v>
      </c>
      <c r="L24" s="41"/>
      <c r="M24" s="41">
        <v>39098</v>
      </c>
      <c r="N24" s="29"/>
      <c r="Q24" s="45"/>
    </row>
    <row r="25" spans="1:17" ht="21" customHeight="1">
      <c r="A25" s="37" t="s">
        <v>8</v>
      </c>
      <c r="E25" s="46"/>
      <c r="F25" s="39"/>
      <c r="G25" s="44">
        <f>SUM(G18:G24)</f>
        <v>863224</v>
      </c>
      <c r="H25" s="41"/>
      <c r="I25" s="44">
        <f>SUM(I18:I24)</f>
        <v>692704</v>
      </c>
      <c r="J25" s="41"/>
      <c r="K25" s="44">
        <f>SUM(K18:K24)</f>
        <v>887749</v>
      </c>
      <c r="L25" s="41"/>
      <c r="M25" s="44">
        <f>SUM(M18:M24)</f>
        <v>710065</v>
      </c>
      <c r="N25" s="28"/>
      <c r="Q25" s="41"/>
    </row>
    <row r="26" spans="1:14" ht="21" customHeight="1" thickBot="1">
      <c r="A26" s="37" t="s">
        <v>9</v>
      </c>
      <c r="D26" s="39"/>
      <c r="G26" s="47">
        <f>SUM(G25,G16)</f>
        <v>2831481</v>
      </c>
      <c r="H26" s="41"/>
      <c r="I26" s="47">
        <f>SUM(I25,I16)</f>
        <v>2814865</v>
      </c>
      <c r="J26" s="41"/>
      <c r="K26" s="47">
        <f>SUM(K25,K16)</f>
        <v>2799843</v>
      </c>
      <c r="L26" s="41"/>
      <c r="M26" s="47">
        <f>SUM(M25,M16)</f>
        <v>2822176</v>
      </c>
      <c r="N26" s="28"/>
    </row>
    <row r="27" spans="4:14" ht="21" customHeight="1" thickTop="1">
      <c r="D27" s="39"/>
      <c r="J27" s="29"/>
      <c r="K27" s="29"/>
      <c r="M27" s="29"/>
      <c r="N27" s="28"/>
    </row>
    <row r="28" spans="1:14" ht="21" customHeight="1">
      <c r="A28" s="29" t="s">
        <v>1</v>
      </c>
      <c r="D28" s="39"/>
      <c r="J28" s="29"/>
      <c r="L28" s="38"/>
      <c r="N28" s="28"/>
    </row>
    <row r="29" spans="1:13" ht="20.25" customHeight="1">
      <c r="A29" s="27" t="s">
        <v>117</v>
      </c>
      <c r="B29" s="27"/>
      <c r="C29" s="27"/>
      <c r="D29" s="27"/>
      <c r="E29" s="27"/>
      <c r="F29" s="37"/>
      <c r="G29" s="37"/>
      <c r="H29" s="37"/>
      <c r="I29" s="37"/>
      <c r="J29" s="100"/>
      <c r="K29" s="37"/>
      <c r="L29" s="37"/>
      <c r="M29" s="37"/>
    </row>
    <row r="30" spans="1:13" ht="20.25" customHeight="1">
      <c r="A30" s="27" t="s">
        <v>97</v>
      </c>
      <c r="B30" s="27"/>
      <c r="C30" s="27"/>
      <c r="D30" s="27"/>
      <c r="E30" s="27"/>
      <c r="F30" s="27"/>
      <c r="G30" s="27"/>
      <c r="H30" s="27"/>
      <c r="I30" s="27"/>
      <c r="J30" s="99"/>
      <c r="K30" s="27"/>
      <c r="L30" s="27"/>
      <c r="M30" s="27"/>
    </row>
    <row r="31" spans="1:13" ht="21.75" customHeight="1">
      <c r="A31" s="27" t="s">
        <v>175</v>
      </c>
      <c r="B31" s="27"/>
      <c r="C31" s="27"/>
      <c r="D31" s="27"/>
      <c r="E31" s="27"/>
      <c r="F31" s="27"/>
      <c r="G31" s="27"/>
      <c r="H31" s="27"/>
      <c r="I31" s="27"/>
      <c r="J31" s="99"/>
      <c r="K31" s="27"/>
      <c r="L31" s="27"/>
      <c r="M31" s="27"/>
    </row>
    <row r="32" spans="6:14" s="30" customFormat="1" ht="21.75" customHeight="1">
      <c r="F32" s="31"/>
      <c r="G32" s="31"/>
      <c r="H32" s="31"/>
      <c r="I32" s="31"/>
      <c r="J32" s="91"/>
      <c r="K32" s="88"/>
      <c r="M32" s="36" t="s">
        <v>81</v>
      </c>
      <c r="N32" s="106"/>
    </row>
    <row r="33" spans="6:14" s="30" customFormat="1" ht="21.75" customHeight="1">
      <c r="F33" s="31"/>
      <c r="G33" s="98"/>
      <c r="H33" s="98" t="s">
        <v>41</v>
      </c>
      <c r="I33" s="98"/>
      <c r="J33" s="103"/>
      <c r="K33" s="98"/>
      <c r="L33" s="98" t="s">
        <v>42</v>
      </c>
      <c r="M33" s="98"/>
      <c r="N33" s="103"/>
    </row>
    <row r="34" spans="5:14" s="30" customFormat="1" ht="20.25" customHeight="1">
      <c r="E34" s="34" t="s">
        <v>0</v>
      </c>
      <c r="F34" s="31"/>
      <c r="G34" s="102" t="s">
        <v>176</v>
      </c>
      <c r="H34" s="82"/>
      <c r="I34" s="102" t="s">
        <v>134</v>
      </c>
      <c r="J34" s="101"/>
      <c r="K34" s="102" t="s">
        <v>176</v>
      </c>
      <c r="L34" s="82"/>
      <c r="M34" s="102" t="s">
        <v>134</v>
      </c>
      <c r="N34" s="105"/>
    </row>
    <row r="35" spans="5:14" s="30" customFormat="1" ht="20.25" customHeight="1">
      <c r="E35" s="31"/>
      <c r="F35" s="31"/>
      <c r="G35" s="91" t="s">
        <v>78</v>
      </c>
      <c r="H35" s="82"/>
      <c r="I35" s="91" t="s">
        <v>79</v>
      </c>
      <c r="J35" s="101"/>
      <c r="K35" s="91" t="s">
        <v>78</v>
      </c>
      <c r="L35" s="82"/>
      <c r="M35" s="91" t="s">
        <v>79</v>
      </c>
      <c r="N35" s="105"/>
    </row>
    <row r="36" spans="1:13" ht="20.25" customHeight="1">
      <c r="A36" s="37"/>
      <c r="G36" s="91" t="s">
        <v>80</v>
      </c>
      <c r="H36" s="82"/>
      <c r="I36" s="91"/>
      <c r="J36" s="101"/>
      <c r="K36" s="91" t="s">
        <v>80</v>
      </c>
      <c r="L36" s="82"/>
      <c r="M36" s="91"/>
    </row>
    <row r="37" spans="1:14" ht="20.25" customHeight="1">
      <c r="A37" s="37" t="s">
        <v>10</v>
      </c>
      <c r="J37" s="29"/>
      <c r="K37" s="88"/>
      <c r="L37" s="88"/>
      <c r="M37" s="88"/>
      <c r="N37" s="28"/>
    </row>
    <row r="38" spans="1:14" ht="20.25" customHeight="1">
      <c r="A38" s="37" t="s">
        <v>11</v>
      </c>
      <c r="D38" s="39"/>
      <c r="J38" s="29"/>
      <c r="L38" s="38"/>
      <c r="N38" s="28"/>
    </row>
    <row r="39" spans="1:14" ht="20.25" customHeight="1">
      <c r="A39" s="48" t="s">
        <v>183</v>
      </c>
      <c r="D39" s="39"/>
      <c r="E39" s="40">
        <v>9</v>
      </c>
      <c r="G39" s="45">
        <v>20400</v>
      </c>
      <c r="H39" s="45"/>
      <c r="I39" s="45">
        <v>264701</v>
      </c>
      <c r="J39" s="45"/>
      <c r="K39" s="45">
        <v>20400</v>
      </c>
      <c r="L39" s="45"/>
      <c r="M39" s="45">
        <v>264701</v>
      </c>
      <c r="N39" s="28"/>
    </row>
    <row r="40" spans="1:14" s="49" customFormat="1" ht="20.25" customHeight="1">
      <c r="A40" s="49" t="s">
        <v>193</v>
      </c>
      <c r="D40" s="50"/>
      <c r="E40" s="51" t="s">
        <v>157</v>
      </c>
      <c r="G40" s="41">
        <v>594909</v>
      </c>
      <c r="H40" s="41"/>
      <c r="I40" s="41">
        <v>475916</v>
      </c>
      <c r="J40" s="41"/>
      <c r="K40" s="41">
        <v>563794</v>
      </c>
      <c r="L40" s="41"/>
      <c r="M40" s="41">
        <v>459003</v>
      </c>
      <c r="N40" s="104"/>
    </row>
    <row r="41" spans="1:14" s="49" customFormat="1" ht="20.25" customHeight="1">
      <c r="A41" s="29" t="s">
        <v>86</v>
      </c>
      <c r="D41" s="50"/>
      <c r="E41" s="110">
        <v>11</v>
      </c>
      <c r="F41" s="111"/>
      <c r="G41" s="52">
        <v>56224</v>
      </c>
      <c r="H41" s="52"/>
      <c r="I41" s="52">
        <v>14056</v>
      </c>
      <c r="J41" s="52"/>
      <c r="K41" s="52">
        <v>56224</v>
      </c>
      <c r="L41" s="52"/>
      <c r="M41" s="52">
        <v>14056</v>
      </c>
      <c r="N41" s="104"/>
    </row>
    <row r="42" spans="1:14" s="49" customFormat="1" ht="20.25" customHeight="1">
      <c r="A42" s="42" t="s">
        <v>91</v>
      </c>
      <c r="D42" s="50"/>
      <c r="E42" s="110"/>
      <c r="F42" s="111"/>
      <c r="G42" s="52"/>
      <c r="H42" s="52"/>
      <c r="I42" s="52"/>
      <c r="J42" s="52"/>
      <c r="K42" s="52"/>
      <c r="L42" s="52"/>
      <c r="M42" s="52"/>
      <c r="N42" s="104"/>
    </row>
    <row r="43" spans="1:13" s="42" customFormat="1" ht="20.25" customHeight="1">
      <c r="A43" s="42" t="s">
        <v>51</v>
      </c>
      <c r="D43" s="43"/>
      <c r="E43" s="110">
        <v>8</v>
      </c>
      <c r="F43" s="111"/>
      <c r="G43" s="52">
        <v>1399</v>
      </c>
      <c r="H43" s="52"/>
      <c r="I43" s="52">
        <v>4985</v>
      </c>
      <c r="J43" s="52"/>
      <c r="K43" s="52">
        <v>0</v>
      </c>
      <c r="L43" s="52"/>
      <c r="M43" s="52">
        <v>3636</v>
      </c>
    </row>
    <row r="44" spans="1:13" s="42" customFormat="1" ht="20.25" customHeight="1">
      <c r="A44" s="42" t="s">
        <v>63</v>
      </c>
      <c r="D44" s="43"/>
      <c r="E44" s="110"/>
      <c r="F44" s="111"/>
      <c r="G44" s="52">
        <v>51822</v>
      </c>
      <c r="H44" s="52"/>
      <c r="I44" s="52">
        <v>66746</v>
      </c>
      <c r="J44" s="52"/>
      <c r="K44" s="52">
        <v>50596</v>
      </c>
      <c r="L44" s="52"/>
      <c r="M44" s="52">
        <v>65847</v>
      </c>
    </row>
    <row r="45" spans="1:14" ht="20.25" customHeight="1">
      <c r="A45" s="29" t="s">
        <v>22</v>
      </c>
      <c r="D45" s="39"/>
      <c r="E45" s="40"/>
      <c r="G45" s="52">
        <v>55108</v>
      </c>
      <c r="H45" s="52"/>
      <c r="I45" s="52">
        <v>25566</v>
      </c>
      <c r="J45" s="52"/>
      <c r="K45" s="52">
        <v>54771</v>
      </c>
      <c r="L45" s="52"/>
      <c r="M45" s="52">
        <v>24877</v>
      </c>
      <c r="N45" s="29"/>
    </row>
    <row r="46" spans="1:14" ht="20.25" customHeight="1">
      <c r="A46" s="37" t="s">
        <v>12</v>
      </c>
      <c r="D46" s="39"/>
      <c r="E46" s="109"/>
      <c r="F46" s="112"/>
      <c r="G46" s="44">
        <f>SUM(G39:G45)</f>
        <v>779862</v>
      </c>
      <c r="H46" s="41"/>
      <c r="I46" s="44">
        <f>SUM(I39:I45)</f>
        <v>851970</v>
      </c>
      <c r="J46" s="41"/>
      <c r="K46" s="44">
        <f>SUM(K39:K45)</f>
        <v>745785</v>
      </c>
      <c r="L46" s="41"/>
      <c r="M46" s="44">
        <f>SUM(M39:M45)</f>
        <v>832120</v>
      </c>
      <c r="N46" s="28"/>
    </row>
    <row r="47" spans="1:13" s="42" customFormat="1" ht="20.25" customHeight="1">
      <c r="A47" s="37" t="s">
        <v>25</v>
      </c>
      <c r="D47" s="43"/>
      <c r="E47" s="109"/>
      <c r="F47" s="112"/>
      <c r="G47" s="53"/>
      <c r="H47" s="53"/>
      <c r="I47" s="53"/>
      <c r="J47" s="53"/>
      <c r="K47" s="53"/>
      <c r="L47" s="53"/>
      <c r="M47" s="53"/>
    </row>
    <row r="48" spans="1:13" s="42" customFormat="1" ht="20.25" customHeight="1">
      <c r="A48" s="48" t="s">
        <v>87</v>
      </c>
      <c r="E48" s="110">
        <v>11</v>
      </c>
      <c r="F48" s="112"/>
      <c r="G48" s="53">
        <v>56224</v>
      </c>
      <c r="H48" s="53"/>
      <c r="I48" s="53">
        <v>98392</v>
      </c>
      <c r="J48" s="53"/>
      <c r="K48" s="53">
        <v>56224</v>
      </c>
      <c r="L48" s="53"/>
      <c r="M48" s="53">
        <v>98392</v>
      </c>
    </row>
    <row r="49" spans="1:13" s="42" customFormat="1" ht="20.25" customHeight="1">
      <c r="A49" s="42" t="s">
        <v>92</v>
      </c>
      <c r="E49" s="110">
        <v>8</v>
      </c>
      <c r="F49" s="112"/>
      <c r="G49" s="53">
        <v>303</v>
      </c>
      <c r="H49" s="53"/>
      <c r="I49" s="53">
        <v>13343</v>
      </c>
      <c r="J49" s="53"/>
      <c r="K49" s="53">
        <v>0</v>
      </c>
      <c r="L49" s="53"/>
      <c r="M49" s="53">
        <v>11985</v>
      </c>
    </row>
    <row r="50" spans="1:13" s="42" customFormat="1" ht="20.25" customHeight="1">
      <c r="A50" s="48" t="s">
        <v>65</v>
      </c>
      <c r="E50" s="110"/>
      <c r="F50" s="112"/>
      <c r="G50" s="53">
        <v>8042</v>
      </c>
      <c r="H50" s="53"/>
      <c r="I50" s="53">
        <v>6323</v>
      </c>
      <c r="J50" s="53"/>
      <c r="K50" s="53">
        <v>7775</v>
      </c>
      <c r="L50" s="53"/>
      <c r="M50" s="53">
        <v>6121</v>
      </c>
    </row>
    <row r="51" spans="1:13" s="42" customFormat="1" ht="20.25" customHeight="1">
      <c r="A51" s="29" t="s">
        <v>64</v>
      </c>
      <c r="D51" s="43"/>
      <c r="E51" s="110"/>
      <c r="F51" s="112"/>
      <c r="G51" s="53">
        <v>1052</v>
      </c>
      <c r="H51" s="53"/>
      <c r="I51" s="53">
        <v>966</v>
      </c>
      <c r="J51" s="53"/>
      <c r="K51" s="53">
        <v>0</v>
      </c>
      <c r="L51" s="53"/>
      <c r="M51" s="53">
        <v>0</v>
      </c>
    </row>
    <row r="52" spans="1:13" s="42" customFormat="1" ht="20.25" customHeight="1">
      <c r="A52" s="37" t="s">
        <v>28</v>
      </c>
      <c r="D52" s="43"/>
      <c r="E52" s="112"/>
      <c r="G52" s="113">
        <f>SUM(G48:G51)</f>
        <v>65621</v>
      </c>
      <c r="H52" s="53"/>
      <c r="I52" s="113">
        <f>SUM(I48:I51)</f>
        <v>119024</v>
      </c>
      <c r="J52" s="53"/>
      <c r="K52" s="113">
        <f>SUM(K48:K51)</f>
        <v>63999</v>
      </c>
      <c r="L52" s="53"/>
      <c r="M52" s="113">
        <f>SUM(M48:M51)</f>
        <v>116498</v>
      </c>
    </row>
    <row r="53" spans="1:13" s="42" customFormat="1" ht="20.25" customHeight="1">
      <c r="A53" s="37" t="s">
        <v>27</v>
      </c>
      <c r="D53" s="43"/>
      <c r="E53" s="112"/>
      <c r="F53" s="114"/>
      <c r="G53" s="120">
        <f>SUM(G46,G52)</f>
        <v>845483</v>
      </c>
      <c r="H53" s="97"/>
      <c r="I53" s="120">
        <f>SUM(I46,I52)</f>
        <v>970994</v>
      </c>
      <c r="J53" s="97"/>
      <c r="K53" s="120">
        <f>SUM(K46,K52)</f>
        <v>809784</v>
      </c>
      <c r="L53" s="97"/>
      <c r="M53" s="120">
        <f>SUM(M46,M52)</f>
        <v>948618</v>
      </c>
    </row>
    <row r="54" spans="1:13" s="42" customFormat="1" ht="20.25" customHeight="1">
      <c r="A54" s="37"/>
      <c r="D54" s="43"/>
      <c r="E54" s="112"/>
      <c r="F54" s="114"/>
      <c r="G54" s="97"/>
      <c r="H54" s="97"/>
      <c r="I54" s="97"/>
      <c r="J54" s="97"/>
      <c r="K54" s="97"/>
      <c r="L54" s="97"/>
      <c r="M54" s="97"/>
    </row>
    <row r="55" spans="1:14" ht="21" customHeight="1">
      <c r="A55" s="29" t="s">
        <v>1</v>
      </c>
      <c r="D55" s="39"/>
      <c r="J55" s="29"/>
      <c r="L55" s="38"/>
      <c r="N55" s="28"/>
    </row>
    <row r="56" spans="1:13" ht="20.25" customHeight="1">
      <c r="A56" s="27" t="s">
        <v>117</v>
      </c>
      <c r="B56" s="27"/>
      <c r="C56" s="27"/>
      <c r="D56" s="27"/>
      <c r="E56" s="27"/>
      <c r="F56" s="37"/>
      <c r="G56" s="37"/>
      <c r="H56" s="37"/>
      <c r="I56" s="37"/>
      <c r="J56" s="100"/>
      <c r="K56" s="37"/>
      <c r="L56" s="37"/>
      <c r="M56" s="37"/>
    </row>
    <row r="57" spans="1:13" ht="20.25" customHeight="1">
      <c r="A57" s="27" t="s">
        <v>97</v>
      </c>
      <c r="B57" s="27"/>
      <c r="C57" s="27"/>
      <c r="D57" s="27"/>
      <c r="E57" s="27"/>
      <c r="F57" s="27"/>
      <c r="G57" s="27"/>
      <c r="H57" s="27"/>
      <c r="I57" s="27"/>
      <c r="J57" s="99"/>
      <c r="K57" s="27"/>
      <c r="L57" s="27"/>
      <c r="M57" s="27"/>
    </row>
    <row r="58" spans="1:13" ht="21.75" customHeight="1">
      <c r="A58" s="27" t="s">
        <v>175</v>
      </c>
      <c r="B58" s="27"/>
      <c r="C58" s="27"/>
      <c r="D58" s="27"/>
      <c r="E58" s="27"/>
      <c r="F58" s="27"/>
      <c r="G58" s="27"/>
      <c r="H58" s="27"/>
      <c r="I58" s="27"/>
      <c r="J58" s="99"/>
      <c r="K58" s="27"/>
      <c r="L58" s="27"/>
      <c r="M58" s="27"/>
    </row>
    <row r="59" spans="6:14" s="30" customFormat="1" ht="21.75" customHeight="1">
      <c r="F59" s="31"/>
      <c r="G59" s="31"/>
      <c r="H59" s="31"/>
      <c r="I59" s="31"/>
      <c r="J59" s="91"/>
      <c r="K59" s="88"/>
      <c r="M59" s="36" t="s">
        <v>81</v>
      </c>
      <c r="N59" s="106"/>
    </row>
    <row r="60" spans="6:14" s="30" customFormat="1" ht="21.75" customHeight="1">
      <c r="F60" s="31"/>
      <c r="G60" s="98"/>
      <c r="H60" s="98" t="s">
        <v>41</v>
      </c>
      <c r="I60" s="98"/>
      <c r="J60" s="103"/>
      <c r="K60" s="98"/>
      <c r="L60" s="98" t="s">
        <v>42</v>
      </c>
      <c r="M60" s="98"/>
      <c r="N60" s="103"/>
    </row>
    <row r="61" spans="5:14" s="30" customFormat="1" ht="20.25" customHeight="1">
      <c r="E61" s="91"/>
      <c r="F61" s="31"/>
      <c r="G61" s="102" t="s">
        <v>176</v>
      </c>
      <c r="H61" s="82"/>
      <c r="I61" s="102" t="s">
        <v>134</v>
      </c>
      <c r="J61" s="101"/>
      <c r="K61" s="102" t="s">
        <v>176</v>
      </c>
      <c r="L61" s="82"/>
      <c r="M61" s="102" t="s">
        <v>134</v>
      </c>
      <c r="N61" s="105"/>
    </row>
    <row r="62" spans="5:14" s="30" customFormat="1" ht="20.25" customHeight="1">
      <c r="E62" s="124"/>
      <c r="F62" s="31"/>
      <c r="G62" s="91" t="s">
        <v>78</v>
      </c>
      <c r="H62" s="82"/>
      <c r="I62" s="91" t="s">
        <v>79</v>
      </c>
      <c r="J62" s="101"/>
      <c r="K62" s="91" t="s">
        <v>78</v>
      </c>
      <c r="L62" s="82"/>
      <c r="M62" s="91" t="s">
        <v>79</v>
      </c>
      <c r="N62" s="105"/>
    </row>
    <row r="63" spans="1:13" ht="20.25" customHeight="1">
      <c r="A63" s="37"/>
      <c r="G63" s="91" t="s">
        <v>80</v>
      </c>
      <c r="H63" s="82"/>
      <c r="I63" s="91"/>
      <c r="J63" s="101"/>
      <c r="K63" s="91" t="s">
        <v>80</v>
      </c>
      <c r="L63" s="82"/>
      <c r="M63" s="91"/>
    </row>
    <row r="64" spans="1:14" ht="20.25" customHeight="1">
      <c r="A64" s="37" t="s">
        <v>13</v>
      </c>
      <c r="D64" s="39"/>
      <c r="E64" s="46"/>
      <c r="G64" s="54"/>
      <c r="H64" s="54"/>
      <c r="I64" s="54"/>
      <c r="J64" s="54"/>
      <c r="K64" s="54"/>
      <c r="L64" s="54"/>
      <c r="M64" s="54"/>
      <c r="N64" s="28"/>
    </row>
    <row r="65" spans="1:14" ht="20.25" customHeight="1">
      <c r="A65" s="29" t="s">
        <v>23</v>
      </c>
      <c r="D65" s="39"/>
      <c r="G65" s="54"/>
      <c r="H65" s="54"/>
      <c r="I65" s="54"/>
      <c r="J65" s="54"/>
      <c r="K65" s="54"/>
      <c r="L65" s="54"/>
      <c r="M65" s="54"/>
      <c r="N65" s="28"/>
    </row>
    <row r="66" spans="1:14" ht="20.25" customHeight="1">
      <c r="A66" s="29" t="s">
        <v>26</v>
      </c>
      <c r="D66" s="39"/>
      <c r="E66" s="46"/>
      <c r="G66" s="55"/>
      <c r="H66" s="55"/>
      <c r="I66" s="55"/>
      <c r="J66" s="55"/>
      <c r="K66" s="55"/>
      <c r="L66" s="55"/>
      <c r="M66" s="55"/>
      <c r="N66" s="28"/>
    </row>
    <row r="67" spans="1:13" s="42" customFormat="1" ht="20.25" customHeight="1" thickBot="1">
      <c r="A67" s="29" t="s">
        <v>146</v>
      </c>
      <c r="D67" s="43"/>
      <c r="E67" s="115"/>
      <c r="F67" s="107"/>
      <c r="G67" s="116">
        <v>345000</v>
      </c>
      <c r="H67" s="117"/>
      <c r="I67" s="116">
        <v>345000</v>
      </c>
      <c r="J67" s="117"/>
      <c r="K67" s="116">
        <v>345000</v>
      </c>
      <c r="L67" s="117"/>
      <c r="M67" s="116">
        <v>345000</v>
      </c>
    </row>
    <row r="68" spans="1:13" s="42" customFormat="1" ht="20.25" customHeight="1" thickTop="1">
      <c r="A68" s="42" t="s">
        <v>32</v>
      </c>
      <c r="D68" s="43"/>
      <c r="E68" s="115"/>
      <c r="F68" s="107"/>
      <c r="G68" s="117"/>
      <c r="H68" s="117"/>
      <c r="I68" s="117"/>
      <c r="J68" s="117"/>
      <c r="K68" s="117"/>
      <c r="L68" s="117"/>
      <c r="M68" s="117"/>
    </row>
    <row r="69" spans="1:13" s="42" customFormat="1" ht="20.25" customHeight="1">
      <c r="A69" s="29" t="s">
        <v>146</v>
      </c>
      <c r="D69" s="43"/>
      <c r="E69" s="115"/>
      <c r="F69" s="107"/>
      <c r="G69" s="117">
        <v>345000</v>
      </c>
      <c r="H69" s="117"/>
      <c r="I69" s="117">
        <v>345000</v>
      </c>
      <c r="J69" s="117"/>
      <c r="K69" s="117">
        <v>345000</v>
      </c>
      <c r="L69" s="117"/>
      <c r="M69" s="117">
        <v>345000</v>
      </c>
    </row>
    <row r="70" spans="1:13" s="42" customFormat="1" ht="20.25" customHeight="1">
      <c r="A70" s="29" t="s">
        <v>147</v>
      </c>
      <c r="D70" s="43"/>
      <c r="E70" s="115"/>
      <c r="F70" s="107"/>
      <c r="G70" s="117">
        <v>1315440</v>
      </c>
      <c r="H70" s="117"/>
      <c r="I70" s="117">
        <v>1315440</v>
      </c>
      <c r="J70" s="117"/>
      <c r="K70" s="117">
        <v>1315440</v>
      </c>
      <c r="L70" s="117"/>
      <c r="M70" s="117">
        <v>1315440</v>
      </c>
    </row>
    <row r="71" spans="1:6" s="42" customFormat="1" ht="20.25" customHeight="1">
      <c r="A71" s="29" t="s">
        <v>45</v>
      </c>
      <c r="D71" s="43"/>
      <c r="E71" s="115"/>
      <c r="F71" s="107"/>
    </row>
    <row r="72" spans="1:6" s="42" customFormat="1" ht="20.25" customHeight="1">
      <c r="A72" s="29" t="s">
        <v>101</v>
      </c>
      <c r="D72" s="43"/>
      <c r="E72" s="115"/>
      <c r="F72" s="107"/>
    </row>
    <row r="73" spans="1:13" s="42" customFormat="1" ht="20.25" customHeight="1">
      <c r="A73" s="29" t="s">
        <v>102</v>
      </c>
      <c r="D73" s="43"/>
      <c r="E73" s="115"/>
      <c r="F73" s="107"/>
      <c r="G73" s="117">
        <v>34500</v>
      </c>
      <c r="H73" s="117"/>
      <c r="I73" s="117">
        <v>34500</v>
      </c>
      <c r="J73" s="117"/>
      <c r="K73" s="117">
        <v>34500</v>
      </c>
      <c r="L73" s="117"/>
      <c r="M73" s="117">
        <v>34500</v>
      </c>
    </row>
    <row r="74" spans="1:13" s="42" customFormat="1" ht="20.25" customHeight="1">
      <c r="A74" s="29" t="s">
        <v>127</v>
      </c>
      <c r="D74" s="43"/>
      <c r="E74" s="115"/>
      <c r="F74" s="107"/>
      <c r="G74" s="117">
        <v>282</v>
      </c>
      <c r="H74" s="117"/>
      <c r="I74" s="117">
        <v>282</v>
      </c>
      <c r="J74" s="117"/>
      <c r="K74" s="117">
        <v>0</v>
      </c>
      <c r="L74" s="117"/>
      <c r="M74" s="117">
        <v>0</v>
      </c>
    </row>
    <row r="75" spans="1:13" s="42" customFormat="1" ht="20.25" customHeight="1">
      <c r="A75" s="29" t="s">
        <v>56</v>
      </c>
      <c r="D75" s="43"/>
      <c r="E75" s="118"/>
      <c r="F75" s="112"/>
      <c r="G75" s="55">
        <v>288952</v>
      </c>
      <c r="H75" s="55"/>
      <c r="I75" s="55">
        <v>148649</v>
      </c>
      <c r="J75" s="55"/>
      <c r="K75" s="55">
        <v>293295</v>
      </c>
      <c r="L75" s="55"/>
      <c r="M75" s="55">
        <v>178618</v>
      </c>
    </row>
    <row r="76" spans="1:13" s="42" customFormat="1" ht="20.25" customHeight="1">
      <c r="A76" s="29" t="s">
        <v>139</v>
      </c>
      <c r="D76" s="43"/>
      <c r="E76" s="118"/>
      <c r="F76" s="112"/>
      <c r="G76" s="56">
        <v>1824</v>
      </c>
      <c r="H76" s="55"/>
      <c r="I76" s="56">
        <v>0</v>
      </c>
      <c r="J76" s="55"/>
      <c r="K76" s="56">
        <v>1824</v>
      </c>
      <c r="L76" s="55"/>
      <c r="M76" s="56">
        <v>0</v>
      </c>
    </row>
    <row r="77" spans="1:14" ht="20.25" customHeight="1">
      <c r="A77" s="37" t="s">
        <v>14</v>
      </c>
      <c r="D77" s="39"/>
      <c r="G77" s="56">
        <f>SUM(G69:G76)</f>
        <v>1985998</v>
      </c>
      <c r="H77" s="55"/>
      <c r="I77" s="56">
        <f>SUM(I69:I76)</f>
        <v>1843871</v>
      </c>
      <c r="J77" s="55"/>
      <c r="K77" s="56">
        <f>SUM(K69:K76)</f>
        <v>1990059</v>
      </c>
      <c r="L77" s="55"/>
      <c r="M77" s="56">
        <f>SUM(M69:M76)</f>
        <v>1873558</v>
      </c>
      <c r="N77" s="28"/>
    </row>
    <row r="78" spans="1:14" ht="20.25" customHeight="1" thickBot="1">
      <c r="A78" s="37" t="s">
        <v>15</v>
      </c>
      <c r="D78" s="39"/>
      <c r="G78" s="119">
        <f>SUM(G77,G53)</f>
        <v>2831481</v>
      </c>
      <c r="H78" s="55"/>
      <c r="I78" s="119">
        <f>SUM(I77,I53)</f>
        <v>2814865</v>
      </c>
      <c r="J78" s="55"/>
      <c r="K78" s="119">
        <f>SUM(K77,K53)</f>
        <v>2799843</v>
      </c>
      <c r="L78" s="55"/>
      <c r="M78" s="119">
        <f>SUM(M77,M53)</f>
        <v>2822176</v>
      </c>
      <c r="N78" s="28"/>
    </row>
    <row r="79" spans="4:14" ht="20.25" customHeight="1" thickTop="1">
      <c r="D79" s="39"/>
      <c r="G79" s="94">
        <f>SUM(G78-G26)</f>
        <v>0</v>
      </c>
      <c r="H79" s="94"/>
      <c r="I79" s="94">
        <f>SUM(I78-I26)</f>
        <v>0</v>
      </c>
      <c r="J79" s="55"/>
      <c r="K79" s="94">
        <f>SUM(K78-K26)</f>
        <v>0</v>
      </c>
      <c r="L79" s="94"/>
      <c r="M79" s="94">
        <f>SUM(M78-M26)</f>
        <v>0</v>
      </c>
      <c r="N79" s="28"/>
    </row>
    <row r="80" spans="1:14" ht="20.25" customHeight="1">
      <c r="A80" s="29" t="s">
        <v>1</v>
      </c>
      <c r="D80" s="39"/>
      <c r="J80" s="29"/>
      <c r="L80" s="38"/>
      <c r="N80" s="28"/>
    </row>
    <row r="81" spans="4:14" ht="16.5" customHeight="1">
      <c r="D81" s="39"/>
      <c r="J81" s="29"/>
      <c r="L81" s="38"/>
      <c r="N81" s="28"/>
    </row>
    <row r="82" spans="1:14" ht="16.5" customHeight="1">
      <c r="A82" s="57"/>
      <c r="B82" s="57"/>
      <c r="C82" s="57"/>
      <c r="D82" s="57"/>
      <c r="E82" s="57"/>
      <c r="J82" s="29"/>
      <c r="L82" s="38"/>
      <c r="N82" s="28"/>
    </row>
    <row r="83" spans="4:14" ht="15" customHeight="1">
      <c r="D83" s="39"/>
      <c r="J83" s="29"/>
      <c r="L83" s="38"/>
      <c r="N83" s="28"/>
    </row>
    <row r="84" spans="7:14" ht="20.25" customHeight="1">
      <c r="G84" s="58" t="s">
        <v>33</v>
      </c>
      <c r="H84" s="58"/>
      <c r="I84" s="58"/>
      <c r="J84" s="29"/>
      <c r="L84" s="38"/>
      <c r="N84" s="28"/>
    </row>
    <row r="85" spans="1:14" ht="15" customHeight="1">
      <c r="A85" s="57"/>
      <c r="B85" s="57"/>
      <c r="C85" s="57"/>
      <c r="D85" s="57"/>
      <c r="E85" s="57"/>
      <c r="J85" s="29"/>
      <c r="L85" s="38"/>
      <c r="N85" s="28"/>
    </row>
  </sheetData>
  <sheetProtection/>
  <printOptions/>
  <pageMargins left="0.9" right="0.15748031496063" top="0.78740157480315" bottom="0.393700787401575" header="0.196850393700787" footer="0.196850393700787"/>
  <pageSetup fitToHeight="2" horizontalDpi="600" verticalDpi="600" orientation="portrait" paperSize="9" scale="79" r:id="rId1"/>
  <rowBreaks count="2" manualBreakCount="2">
    <brk id="28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showGridLines="0" view="pageBreakPreview" zoomScaleSheetLayoutView="100" zoomScalePageLayoutView="0" workbookViewId="0" topLeftCell="A142">
      <selection activeCell="C137" sqref="C137"/>
    </sheetView>
  </sheetViews>
  <sheetFormatPr defaultColWidth="10.75390625" defaultRowHeight="23.25" customHeight="1"/>
  <cols>
    <col min="1" max="1" width="10.75390625" style="29" customWidth="1"/>
    <col min="2" max="2" width="13.25390625" style="29" customWidth="1"/>
    <col min="3" max="3" width="13.375" style="29" customWidth="1"/>
    <col min="4" max="4" width="13.75390625" style="29" customWidth="1"/>
    <col min="5" max="5" width="4.25390625" style="29" customWidth="1"/>
    <col min="6" max="6" width="0.875" style="29" customWidth="1"/>
    <col min="7" max="7" width="14.75390625" style="29" customWidth="1"/>
    <col min="8" max="8" width="1.12109375" style="29" customWidth="1"/>
    <col min="9" max="9" width="14.75390625" style="29" customWidth="1"/>
    <col min="10" max="10" width="1.12109375" style="29" customWidth="1"/>
    <col min="11" max="11" width="14.75390625" style="38" customWidth="1"/>
    <col min="12" max="12" width="1.12109375" style="29" customWidth="1"/>
    <col min="13" max="13" width="14.75390625" style="38" customWidth="1"/>
    <col min="14" max="14" width="0.37109375" style="28" customWidth="1"/>
    <col min="15" max="16384" width="10.75390625" style="29" customWidth="1"/>
  </cols>
  <sheetData>
    <row r="1" spans="1:14" s="58" customFormat="1" ht="21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83" t="s">
        <v>88</v>
      </c>
      <c r="N1" s="28"/>
    </row>
    <row r="2" spans="1:14" s="58" customFormat="1" ht="21.75" customHeight="1">
      <c r="A2" s="132" t="s">
        <v>117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8"/>
    </row>
    <row r="3" spans="1:14" s="58" customFormat="1" ht="21.75" customHeight="1">
      <c r="A3" s="132" t="s">
        <v>98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8"/>
    </row>
    <row r="4" spans="1:14" s="58" customFormat="1" ht="21.75" customHeight="1">
      <c r="A4" s="132" t="s">
        <v>177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28"/>
    </row>
    <row r="5" spans="6:13" s="30" customFormat="1" ht="21.75" customHeight="1">
      <c r="F5" s="31"/>
      <c r="G5" s="31"/>
      <c r="H5" s="31"/>
      <c r="I5" s="31"/>
      <c r="J5" s="31"/>
      <c r="K5" s="32"/>
      <c r="M5" s="83" t="s">
        <v>81</v>
      </c>
    </row>
    <row r="6" spans="6:14" s="30" customFormat="1" ht="21.75" customHeight="1">
      <c r="F6" s="31"/>
      <c r="G6" s="131" t="s">
        <v>41</v>
      </c>
      <c r="H6" s="131"/>
      <c r="I6" s="131"/>
      <c r="J6" s="90"/>
      <c r="K6" s="131" t="s">
        <v>42</v>
      </c>
      <c r="L6" s="131"/>
      <c r="M6" s="131"/>
      <c r="N6" s="33"/>
    </row>
    <row r="7" spans="5:14" s="30" customFormat="1" ht="21.75" customHeight="1">
      <c r="E7" s="34" t="s">
        <v>0</v>
      </c>
      <c r="F7" s="31"/>
      <c r="G7" s="34">
        <v>2016</v>
      </c>
      <c r="I7" s="34">
        <v>2015</v>
      </c>
      <c r="J7" s="31"/>
      <c r="K7" s="34">
        <v>2016</v>
      </c>
      <c r="M7" s="34">
        <v>2015</v>
      </c>
      <c r="N7" s="36"/>
    </row>
    <row r="8" spans="1:4" ht="21.75" customHeight="1">
      <c r="A8" s="37" t="s">
        <v>85</v>
      </c>
      <c r="D8" s="39"/>
    </row>
    <row r="9" spans="1:4" ht="21.75" customHeight="1">
      <c r="A9" s="37" t="s">
        <v>16</v>
      </c>
      <c r="D9" s="39"/>
    </row>
    <row r="10" spans="1:13" ht="21.75" customHeight="1">
      <c r="A10" s="29" t="s">
        <v>30</v>
      </c>
      <c r="D10" s="39"/>
      <c r="E10" s="51"/>
      <c r="F10" s="38"/>
      <c r="G10" s="59">
        <v>1261000</v>
      </c>
      <c r="H10" s="38"/>
      <c r="I10" s="59">
        <v>1007760</v>
      </c>
      <c r="J10" s="38"/>
      <c r="K10" s="59">
        <v>1226307</v>
      </c>
      <c r="L10" s="41"/>
      <c r="M10" s="59">
        <v>998170</v>
      </c>
    </row>
    <row r="11" spans="1:13" ht="21.75" customHeight="1">
      <c r="A11" s="29" t="s">
        <v>24</v>
      </c>
      <c r="D11" s="39"/>
      <c r="E11" s="85"/>
      <c r="F11" s="38"/>
      <c r="G11" s="59">
        <v>2745</v>
      </c>
      <c r="H11" s="38"/>
      <c r="I11" s="59">
        <v>1438</v>
      </c>
      <c r="J11" s="38"/>
      <c r="K11" s="59">
        <v>3815</v>
      </c>
      <c r="L11" s="41"/>
      <c r="M11" s="59">
        <v>3044</v>
      </c>
    </row>
    <row r="12" spans="1:13" s="28" customFormat="1" ht="21.75" customHeight="1">
      <c r="A12" s="37" t="s">
        <v>17</v>
      </c>
      <c r="B12" s="29"/>
      <c r="C12" s="29"/>
      <c r="D12" s="39"/>
      <c r="E12" s="87"/>
      <c r="F12" s="38"/>
      <c r="G12" s="73">
        <f>SUM(G10:G11)</f>
        <v>1263745</v>
      </c>
      <c r="H12" s="38"/>
      <c r="I12" s="73">
        <f>SUM(I10:I11)</f>
        <v>1009198</v>
      </c>
      <c r="J12" s="38"/>
      <c r="K12" s="73">
        <f>SUM(K10:K11)</f>
        <v>1230122</v>
      </c>
      <c r="L12" s="45"/>
      <c r="M12" s="73">
        <f>SUM(M10:M11)</f>
        <v>1001214</v>
      </c>
    </row>
    <row r="13" spans="1:13" s="28" customFormat="1" ht="21.75" customHeight="1">
      <c r="A13" s="37" t="s">
        <v>18</v>
      </c>
      <c r="B13" s="29"/>
      <c r="C13" s="29"/>
      <c r="D13" s="39"/>
      <c r="E13" s="87"/>
      <c r="F13" s="38"/>
      <c r="G13" s="38"/>
      <c r="H13" s="38"/>
      <c r="I13" s="38"/>
      <c r="J13" s="38"/>
      <c r="K13" s="38"/>
      <c r="L13" s="45"/>
      <c r="M13" s="38"/>
    </row>
    <row r="14" spans="1:13" s="28" customFormat="1" ht="21.75" customHeight="1">
      <c r="A14" s="29" t="s">
        <v>31</v>
      </c>
      <c r="B14" s="29"/>
      <c r="C14" s="29"/>
      <c r="D14" s="39"/>
      <c r="E14" s="51"/>
      <c r="F14" s="38"/>
      <c r="G14" s="59">
        <v>813386</v>
      </c>
      <c r="H14" s="54"/>
      <c r="I14" s="59">
        <v>659182</v>
      </c>
      <c r="J14" s="54"/>
      <c r="K14" s="59">
        <v>801883</v>
      </c>
      <c r="L14" s="121"/>
      <c r="M14" s="59">
        <v>660909</v>
      </c>
    </row>
    <row r="15" spans="1:13" s="28" customFormat="1" ht="21.75" customHeight="1">
      <c r="A15" s="29" t="s">
        <v>34</v>
      </c>
      <c r="B15" s="29"/>
      <c r="C15" s="29"/>
      <c r="D15" s="39"/>
      <c r="E15" s="51"/>
      <c r="F15" s="38"/>
      <c r="G15" s="59">
        <v>122610</v>
      </c>
      <c r="H15" s="54"/>
      <c r="I15" s="59">
        <v>139757</v>
      </c>
      <c r="J15" s="54"/>
      <c r="K15" s="87">
        <v>116708</v>
      </c>
      <c r="L15" s="121"/>
      <c r="M15" s="87">
        <v>135643</v>
      </c>
    </row>
    <row r="16" spans="1:13" s="28" customFormat="1" ht="21.75" customHeight="1">
      <c r="A16" s="29" t="s">
        <v>35</v>
      </c>
      <c r="B16" s="29"/>
      <c r="C16" s="29"/>
      <c r="D16" s="39"/>
      <c r="E16" s="51"/>
      <c r="F16" s="38"/>
      <c r="G16" s="59">
        <v>68828</v>
      </c>
      <c r="H16" s="54"/>
      <c r="I16" s="59">
        <v>57513</v>
      </c>
      <c r="J16" s="54"/>
      <c r="K16" s="87">
        <v>64939</v>
      </c>
      <c r="L16" s="121"/>
      <c r="M16" s="87">
        <v>55259</v>
      </c>
    </row>
    <row r="17" spans="1:13" s="28" customFormat="1" ht="21.75" customHeight="1">
      <c r="A17" s="37" t="s">
        <v>19</v>
      </c>
      <c r="B17" s="29"/>
      <c r="C17" s="29"/>
      <c r="D17" s="39"/>
      <c r="E17" s="87"/>
      <c r="F17" s="38"/>
      <c r="G17" s="73">
        <f>SUM(G14:G16)</f>
        <v>1004824</v>
      </c>
      <c r="H17" s="54"/>
      <c r="I17" s="73">
        <f>SUM(I14:I16)</f>
        <v>856452</v>
      </c>
      <c r="J17" s="54"/>
      <c r="K17" s="73">
        <f>SUM(K14:K16)</f>
        <v>983530</v>
      </c>
      <c r="L17" s="41"/>
      <c r="M17" s="73">
        <f>SUM(M14:M16)</f>
        <v>851811</v>
      </c>
    </row>
    <row r="18" spans="1:13" s="28" customFormat="1" ht="21.75" customHeight="1">
      <c r="A18" s="37" t="s">
        <v>66</v>
      </c>
      <c r="B18" s="29"/>
      <c r="C18" s="29"/>
      <c r="D18" s="39"/>
      <c r="E18" s="29"/>
      <c r="F18" s="29"/>
      <c r="G18" s="54"/>
      <c r="H18" s="54"/>
      <c r="I18" s="54"/>
      <c r="J18" s="54"/>
      <c r="K18" s="54"/>
      <c r="L18" s="54"/>
      <c r="M18" s="54"/>
    </row>
    <row r="19" spans="1:13" s="28" customFormat="1" ht="21.75" customHeight="1">
      <c r="A19" s="37" t="s">
        <v>109</v>
      </c>
      <c r="B19" s="29"/>
      <c r="C19" s="29"/>
      <c r="D19" s="39"/>
      <c r="E19" s="87"/>
      <c r="F19" s="38"/>
      <c r="G19" s="59">
        <f>SUM(G12-G17)</f>
        <v>258921</v>
      </c>
      <c r="H19" s="54"/>
      <c r="I19" s="59">
        <f>SUM(I12-I17)</f>
        <v>152746</v>
      </c>
      <c r="J19" s="54"/>
      <c r="K19" s="59">
        <f>SUM(K12-K17)</f>
        <v>246592</v>
      </c>
      <c r="L19" s="45"/>
      <c r="M19" s="59">
        <f>SUM(M12-M17)</f>
        <v>149403</v>
      </c>
    </row>
    <row r="20" spans="1:13" s="28" customFormat="1" ht="21.75" customHeight="1">
      <c r="A20" s="29" t="s">
        <v>36</v>
      </c>
      <c r="B20" s="29"/>
      <c r="C20" s="29"/>
      <c r="D20" s="39"/>
      <c r="E20" s="51"/>
      <c r="F20" s="38"/>
      <c r="G20" s="72">
        <v>-1376</v>
      </c>
      <c r="H20" s="59"/>
      <c r="I20" s="72">
        <v>-3505</v>
      </c>
      <c r="J20" s="59"/>
      <c r="K20" s="72">
        <v>-1174</v>
      </c>
      <c r="L20" s="121"/>
      <c r="M20" s="72">
        <v>-3423</v>
      </c>
    </row>
    <row r="21" spans="1:13" s="28" customFormat="1" ht="21.75" customHeight="1">
      <c r="A21" s="37" t="s">
        <v>110</v>
      </c>
      <c r="B21" s="29"/>
      <c r="C21" s="29"/>
      <c r="D21" s="39"/>
      <c r="E21" s="87"/>
      <c r="F21" s="38"/>
      <c r="G21" s="59">
        <f>SUM(G19:G20)</f>
        <v>257545</v>
      </c>
      <c r="H21" s="59"/>
      <c r="I21" s="59">
        <f>SUM(I19:I20)</f>
        <v>149241</v>
      </c>
      <c r="J21" s="59"/>
      <c r="K21" s="59">
        <f>SUM(K19:K20)</f>
        <v>245418</v>
      </c>
      <c r="L21" s="45"/>
      <c r="M21" s="59">
        <f>SUM(M19:M20)</f>
        <v>145980</v>
      </c>
    </row>
    <row r="22" spans="1:13" s="28" customFormat="1" ht="21.75" customHeight="1">
      <c r="A22" s="29" t="s">
        <v>111</v>
      </c>
      <c r="B22" s="29"/>
      <c r="C22" s="29"/>
      <c r="D22" s="39"/>
      <c r="E22" s="85">
        <v>13</v>
      </c>
      <c r="F22" s="62"/>
      <c r="G22" s="72">
        <v>-55430</v>
      </c>
      <c r="H22" s="59"/>
      <c r="I22" s="72">
        <v>-30684</v>
      </c>
      <c r="J22" s="59"/>
      <c r="K22" s="72">
        <v>-49419</v>
      </c>
      <c r="L22" s="121"/>
      <c r="M22" s="72">
        <v>-30165</v>
      </c>
    </row>
    <row r="23" spans="1:13" s="28" customFormat="1" ht="21.75" customHeight="1">
      <c r="A23" s="37" t="s">
        <v>82</v>
      </c>
      <c r="B23" s="29"/>
      <c r="C23" s="29"/>
      <c r="D23" s="39"/>
      <c r="E23" s="51"/>
      <c r="F23" s="38"/>
      <c r="G23" s="73">
        <f>SUM(G21:G22)</f>
        <v>202115</v>
      </c>
      <c r="H23" s="54"/>
      <c r="I23" s="73">
        <f>SUM(I21:I22)</f>
        <v>118557</v>
      </c>
      <c r="J23" s="54"/>
      <c r="K23" s="73">
        <f>SUM(K21:K22)</f>
        <v>195999</v>
      </c>
      <c r="L23" s="45"/>
      <c r="M23" s="73">
        <f>SUM(M21:M22)</f>
        <v>115815</v>
      </c>
    </row>
    <row r="24" spans="1:13" s="28" customFormat="1" ht="21.75" customHeight="1">
      <c r="A24" s="37"/>
      <c r="B24" s="29"/>
      <c r="C24" s="29"/>
      <c r="D24" s="39"/>
      <c r="E24" s="86"/>
      <c r="F24" s="38"/>
      <c r="G24" s="54"/>
      <c r="H24" s="54"/>
      <c r="I24" s="54"/>
      <c r="J24" s="54"/>
      <c r="K24" s="54"/>
      <c r="L24" s="45"/>
      <c r="M24" s="54"/>
    </row>
    <row r="25" spans="1:13" s="28" customFormat="1" ht="21.75" customHeight="1">
      <c r="A25" s="37" t="s">
        <v>67</v>
      </c>
      <c r="B25" s="29"/>
      <c r="C25" s="29"/>
      <c r="D25" s="39"/>
      <c r="E25" s="85"/>
      <c r="F25" s="38"/>
      <c r="G25" s="54"/>
      <c r="H25" s="54"/>
      <c r="I25" s="54"/>
      <c r="J25" s="54"/>
      <c r="K25" s="54"/>
      <c r="L25" s="45"/>
      <c r="M25" s="54"/>
    </row>
    <row r="26" spans="1:13" s="28" customFormat="1" ht="21.75" customHeight="1">
      <c r="A26" s="129" t="s">
        <v>148</v>
      </c>
      <c r="B26" s="29"/>
      <c r="C26" s="29"/>
      <c r="D26" s="39"/>
      <c r="E26" s="85"/>
      <c r="F26" s="38"/>
      <c r="G26" s="54"/>
      <c r="H26" s="54"/>
      <c r="I26" s="54"/>
      <c r="J26" s="54"/>
      <c r="K26" s="54"/>
      <c r="L26" s="45"/>
      <c r="M26" s="54"/>
    </row>
    <row r="27" spans="1:13" s="28" customFormat="1" ht="21.75" customHeight="1">
      <c r="A27" s="129" t="s">
        <v>149</v>
      </c>
      <c r="B27" s="29"/>
      <c r="C27" s="29"/>
      <c r="D27" s="39"/>
      <c r="E27" s="85"/>
      <c r="F27" s="38"/>
      <c r="G27" s="54"/>
      <c r="H27" s="54"/>
      <c r="I27" s="54"/>
      <c r="J27" s="54"/>
      <c r="K27" s="54"/>
      <c r="L27" s="45"/>
      <c r="M27" s="54"/>
    </row>
    <row r="28" spans="1:13" s="28" customFormat="1" ht="21.75" customHeight="1">
      <c r="A28" s="29" t="s">
        <v>188</v>
      </c>
      <c r="B28" s="29"/>
      <c r="C28" s="29"/>
      <c r="D28" s="39"/>
      <c r="E28" s="85"/>
      <c r="F28" s="38"/>
      <c r="G28" s="54"/>
      <c r="H28" s="54"/>
      <c r="I28" s="54"/>
      <c r="J28" s="54"/>
      <c r="K28" s="54"/>
      <c r="L28" s="45"/>
      <c r="M28" s="54"/>
    </row>
    <row r="29" spans="1:13" s="28" customFormat="1" ht="21.75" customHeight="1">
      <c r="A29" s="29" t="s">
        <v>156</v>
      </c>
      <c r="B29" s="29"/>
      <c r="C29" s="29"/>
      <c r="D29" s="39"/>
      <c r="E29" s="85"/>
      <c r="F29" s="70"/>
      <c r="G29" s="72">
        <v>-8</v>
      </c>
      <c r="H29" s="54"/>
      <c r="I29" s="72">
        <v>0</v>
      </c>
      <c r="J29" s="54"/>
      <c r="K29" s="72">
        <v>-8</v>
      </c>
      <c r="L29" s="41"/>
      <c r="M29" s="72">
        <v>0</v>
      </c>
    </row>
    <row r="30" spans="1:13" s="28" customFormat="1" ht="21.75" customHeight="1">
      <c r="A30" s="37" t="s">
        <v>182</v>
      </c>
      <c r="B30" s="29"/>
      <c r="C30" s="29"/>
      <c r="D30" s="39"/>
      <c r="E30" s="85"/>
      <c r="F30" s="88"/>
      <c r="G30" s="73">
        <f>SUM(G29)</f>
        <v>-8</v>
      </c>
      <c r="H30" s="123"/>
      <c r="I30" s="73">
        <f>SUM(I29)</f>
        <v>0</v>
      </c>
      <c r="J30" s="123"/>
      <c r="K30" s="73">
        <f>SUM(K29)</f>
        <v>-8</v>
      </c>
      <c r="L30" s="45"/>
      <c r="M30" s="73">
        <f>SUM(M29)</f>
        <v>0</v>
      </c>
    </row>
    <row r="31" spans="1:13" s="28" customFormat="1" ht="21.75" customHeight="1" thickBot="1">
      <c r="A31" s="37" t="s">
        <v>118</v>
      </c>
      <c r="B31" s="29"/>
      <c r="C31" s="29"/>
      <c r="D31" s="39"/>
      <c r="E31" s="85"/>
      <c r="F31" s="88"/>
      <c r="G31" s="122">
        <f>SUM(G23:G29)</f>
        <v>202107</v>
      </c>
      <c r="H31" s="123"/>
      <c r="I31" s="122">
        <f>SUM(I23:I29)</f>
        <v>118557</v>
      </c>
      <c r="J31" s="123"/>
      <c r="K31" s="122">
        <f>SUM(K23:K29)</f>
        <v>195991</v>
      </c>
      <c r="L31" s="45"/>
      <c r="M31" s="122">
        <f>SUM(M23:M29)</f>
        <v>115815</v>
      </c>
    </row>
    <row r="32" spans="1:13" ht="21.75" customHeight="1" thickTop="1">
      <c r="A32" s="37"/>
      <c r="D32" s="39"/>
      <c r="E32" s="85"/>
      <c r="F32" s="88"/>
      <c r="G32" s="62"/>
      <c r="H32" s="88"/>
      <c r="I32" s="62"/>
      <c r="J32" s="88"/>
      <c r="K32" s="62"/>
      <c r="L32" s="45"/>
      <c r="M32" s="62"/>
    </row>
    <row r="33" spans="1:13" ht="21.75" customHeight="1">
      <c r="A33" s="37" t="s">
        <v>47</v>
      </c>
      <c r="D33" s="39"/>
      <c r="E33" s="85">
        <v>14</v>
      </c>
      <c r="F33" s="38"/>
      <c r="G33" s="38"/>
      <c r="H33" s="38"/>
      <c r="I33" s="38"/>
      <c r="J33" s="38"/>
      <c r="L33" s="54"/>
      <c r="M33" s="59"/>
    </row>
    <row r="34" spans="1:13" ht="21.75" customHeight="1">
      <c r="A34" s="29" t="s">
        <v>158</v>
      </c>
      <c r="D34" s="39"/>
      <c r="E34" s="85"/>
      <c r="F34" s="38"/>
      <c r="G34" s="38"/>
      <c r="H34" s="38"/>
      <c r="I34" s="38"/>
      <c r="J34" s="38"/>
      <c r="L34" s="54"/>
      <c r="M34" s="59"/>
    </row>
    <row r="35" spans="1:13" ht="21.75" customHeight="1" thickBot="1">
      <c r="A35" s="29" t="s">
        <v>159</v>
      </c>
      <c r="D35" s="39"/>
      <c r="E35" s="85"/>
      <c r="F35" s="70"/>
      <c r="G35" s="60">
        <f>G23/G37</f>
        <v>0.14646014492753623</v>
      </c>
      <c r="H35" s="70"/>
      <c r="I35" s="60">
        <f>I23/I37</f>
        <v>0.11623235294117647</v>
      </c>
      <c r="J35" s="70"/>
      <c r="K35" s="60">
        <f>K23/K37</f>
        <v>0.14202826086956521</v>
      </c>
      <c r="L35" s="61"/>
      <c r="M35" s="60">
        <f>M23/M37</f>
        <v>0.11354411764705882</v>
      </c>
    </row>
    <row r="36" spans="4:13" ht="15.75" customHeight="1" thickTop="1">
      <c r="D36" s="39"/>
      <c r="G36" s="62"/>
      <c r="I36" s="62"/>
      <c r="K36" s="62"/>
      <c r="M36" s="62"/>
    </row>
    <row r="37" spans="1:13" ht="21.75" customHeight="1" thickBot="1">
      <c r="A37" s="29" t="s">
        <v>160</v>
      </c>
      <c r="D37" s="39"/>
      <c r="G37" s="89">
        <v>1380000</v>
      </c>
      <c r="I37" s="89">
        <v>1020000</v>
      </c>
      <c r="K37" s="89">
        <v>1380000</v>
      </c>
      <c r="M37" s="89">
        <v>1020000</v>
      </c>
    </row>
    <row r="38" spans="1:13" ht="21.75" customHeight="1" thickTop="1">
      <c r="A38" s="63"/>
      <c r="D38" s="39"/>
      <c r="G38" s="62"/>
      <c r="I38" s="62"/>
      <c r="K38" s="62"/>
      <c r="M38" s="62"/>
    </row>
    <row r="39" spans="1:14" s="30" customFormat="1" ht="21.75" customHeight="1">
      <c r="A39" s="29" t="s">
        <v>1</v>
      </c>
      <c r="B39" s="29"/>
      <c r="C39" s="29"/>
      <c r="D39" s="39"/>
      <c r="E39" s="29"/>
      <c r="F39" s="29"/>
      <c r="G39" s="29"/>
      <c r="H39" s="29"/>
      <c r="I39" s="29"/>
      <c r="J39" s="29"/>
      <c r="K39" s="62"/>
      <c r="L39" s="29"/>
      <c r="M39" s="62"/>
      <c r="N39" s="33"/>
    </row>
    <row r="40" spans="1:14" s="58" customFormat="1" ht="21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83" t="s">
        <v>88</v>
      </c>
      <c r="N40" s="28"/>
    </row>
    <row r="41" spans="1:14" s="58" customFormat="1" ht="21.75" customHeight="1">
      <c r="A41" s="132" t="s">
        <v>117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28"/>
    </row>
    <row r="42" spans="1:14" s="58" customFormat="1" ht="21.75" customHeight="1">
      <c r="A42" s="132" t="s">
        <v>98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28"/>
    </row>
    <row r="43" spans="1:14" s="58" customFormat="1" ht="21.75" customHeight="1">
      <c r="A43" s="132" t="s">
        <v>180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28"/>
    </row>
    <row r="44" spans="6:13" s="30" customFormat="1" ht="21.75" customHeight="1">
      <c r="F44" s="31"/>
      <c r="G44" s="31"/>
      <c r="H44" s="31"/>
      <c r="I44" s="31"/>
      <c r="J44" s="31"/>
      <c r="K44" s="32"/>
      <c r="M44" s="83" t="s">
        <v>81</v>
      </c>
    </row>
    <row r="45" spans="6:14" s="30" customFormat="1" ht="21.75" customHeight="1">
      <c r="F45" s="31"/>
      <c r="G45" s="131" t="s">
        <v>41</v>
      </c>
      <c r="H45" s="131"/>
      <c r="I45" s="131"/>
      <c r="J45" s="90"/>
      <c r="K45" s="131" t="s">
        <v>42</v>
      </c>
      <c r="L45" s="131"/>
      <c r="M45" s="131"/>
      <c r="N45" s="33"/>
    </row>
    <row r="46" spans="5:14" s="30" customFormat="1" ht="21.75" customHeight="1">
      <c r="E46" s="34" t="s">
        <v>0</v>
      </c>
      <c r="F46" s="31"/>
      <c r="G46" s="34">
        <v>2016</v>
      </c>
      <c r="I46" s="34">
        <v>2015</v>
      </c>
      <c r="J46" s="31"/>
      <c r="K46" s="34">
        <v>2016</v>
      </c>
      <c r="M46" s="34">
        <v>2015</v>
      </c>
      <c r="N46" s="36"/>
    </row>
    <row r="47" spans="1:4" ht="21.75" customHeight="1">
      <c r="A47" s="37" t="s">
        <v>85</v>
      </c>
      <c r="D47" s="39"/>
    </row>
    <row r="48" spans="1:4" ht="21.75" customHeight="1">
      <c r="A48" s="37" t="s">
        <v>16</v>
      </c>
      <c r="D48" s="39"/>
    </row>
    <row r="49" spans="1:13" ht="21.75" customHeight="1">
      <c r="A49" s="29" t="s">
        <v>30</v>
      </c>
      <c r="D49" s="39"/>
      <c r="E49" s="51"/>
      <c r="F49" s="38"/>
      <c r="G49" s="59">
        <v>3398571</v>
      </c>
      <c r="H49" s="38"/>
      <c r="I49" s="59">
        <v>2518583</v>
      </c>
      <c r="J49" s="38"/>
      <c r="K49" s="59">
        <v>3300979</v>
      </c>
      <c r="L49" s="41"/>
      <c r="M49" s="59">
        <v>2477523</v>
      </c>
    </row>
    <row r="50" spans="1:13" ht="21.75" customHeight="1">
      <c r="A50" s="29" t="s">
        <v>24</v>
      </c>
      <c r="D50" s="39"/>
      <c r="E50" s="85"/>
      <c r="F50" s="38"/>
      <c r="G50" s="59">
        <v>17850</v>
      </c>
      <c r="H50" s="38"/>
      <c r="I50" s="59">
        <v>6171</v>
      </c>
      <c r="J50" s="38"/>
      <c r="K50" s="59">
        <v>21062</v>
      </c>
      <c r="L50" s="41"/>
      <c r="M50" s="59">
        <v>10212</v>
      </c>
    </row>
    <row r="51" spans="1:13" s="28" customFormat="1" ht="21.75" customHeight="1">
      <c r="A51" s="37" t="s">
        <v>17</v>
      </c>
      <c r="B51" s="29"/>
      <c r="C51" s="29"/>
      <c r="D51" s="39"/>
      <c r="E51" s="87"/>
      <c r="F51" s="38"/>
      <c r="G51" s="73">
        <f>SUM(G49:G50)</f>
        <v>3416421</v>
      </c>
      <c r="H51" s="38"/>
      <c r="I51" s="73">
        <f>SUM(I49:I50)</f>
        <v>2524754</v>
      </c>
      <c r="J51" s="38"/>
      <c r="K51" s="73">
        <f>SUM(K49:K50)</f>
        <v>3322041</v>
      </c>
      <c r="L51" s="45"/>
      <c r="M51" s="73">
        <f>SUM(M49:M50)</f>
        <v>2487735</v>
      </c>
    </row>
    <row r="52" spans="1:13" s="28" customFormat="1" ht="21.75" customHeight="1">
      <c r="A52" s="37" t="s">
        <v>18</v>
      </c>
      <c r="B52" s="29"/>
      <c r="C52" s="29"/>
      <c r="D52" s="39"/>
      <c r="E52" s="87"/>
      <c r="F52" s="38"/>
      <c r="G52" s="38"/>
      <c r="H52" s="38"/>
      <c r="I52" s="38"/>
      <c r="J52" s="38"/>
      <c r="K52" s="38"/>
      <c r="L52" s="45"/>
      <c r="M52" s="38"/>
    </row>
    <row r="53" spans="1:13" s="28" customFormat="1" ht="21.75" customHeight="1">
      <c r="A53" s="29" t="s">
        <v>31</v>
      </c>
      <c r="B53" s="29"/>
      <c r="C53" s="29"/>
      <c r="D53" s="39"/>
      <c r="E53" s="51"/>
      <c r="F53" s="38"/>
      <c r="G53" s="59">
        <v>2183204</v>
      </c>
      <c r="H53" s="54"/>
      <c r="I53" s="59">
        <v>1632709</v>
      </c>
      <c r="J53" s="54"/>
      <c r="K53" s="59">
        <v>2148770</v>
      </c>
      <c r="L53" s="121"/>
      <c r="M53" s="59">
        <v>1623799</v>
      </c>
    </row>
    <row r="54" spans="1:13" s="28" customFormat="1" ht="21.75" customHeight="1">
      <c r="A54" s="29" t="s">
        <v>34</v>
      </c>
      <c r="B54" s="29"/>
      <c r="C54" s="29"/>
      <c r="D54" s="39"/>
      <c r="E54" s="51"/>
      <c r="F54" s="38"/>
      <c r="G54" s="59">
        <v>352555</v>
      </c>
      <c r="H54" s="54"/>
      <c r="I54" s="59">
        <v>406208</v>
      </c>
      <c r="J54" s="54"/>
      <c r="K54" s="87">
        <v>336072</v>
      </c>
      <c r="L54" s="121"/>
      <c r="M54" s="87">
        <v>390633</v>
      </c>
    </row>
    <row r="55" spans="1:13" s="28" customFormat="1" ht="21.75" customHeight="1">
      <c r="A55" s="29" t="s">
        <v>35</v>
      </c>
      <c r="B55" s="29"/>
      <c r="C55" s="29"/>
      <c r="D55" s="39"/>
      <c r="E55" s="51"/>
      <c r="F55" s="38"/>
      <c r="G55" s="59">
        <v>187989</v>
      </c>
      <c r="H55" s="54"/>
      <c r="I55" s="59">
        <v>162375</v>
      </c>
      <c r="J55" s="54"/>
      <c r="K55" s="87">
        <v>177625</v>
      </c>
      <c r="L55" s="121"/>
      <c r="M55" s="87">
        <v>149604</v>
      </c>
    </row>
    <row r="56" spans="1:13" s="28" customFormat="1" ht="21.75" customHeight="1">
      <c r="A56" s="37" t="s">
        <v>19</v>
      </c>
      <c r="B56" s="29"/>
      <c r="C56" s="29"/>
      <c r="D56" s="39"/>
      <c r="E56" s="87"/>
      <c r="F56" s="38"/>
      <c r="G56" s="73">
        <f>SUM(G53:G55)</f>
        <v>2723748</v>
      </c>
      <c r="H56" s="54"/>
      <c r="I56" s="73">
        <f>SUM(I53:I55)</f>
        <v>2201292</v>
      </c>
      <c r="J56" s="54"/>
      <c r="K56" s="73">
        <f>SUM(K53:K55)</f>
        <v>2662467</v>
      </c>
      <c r="L56" s="41"/>
      <c r="M56" s="73">
        <f>SUM(M53:M55)</f>
        <v>2164036</v>
      </c>
    </row>
    <row r="57" spans="1:13" s="28" customFormat="1" ht="21.75" customHeight="1">
      <c r="A57" s="37" t="s">
        <v>66</v>
      </c>
      <c r="B57" s="29"/>
      <c r="C57" s="29"/>
      <c r="D57" s="39"/>
      <c r="E57" s="29"/>
      <c r="F57" s="29"/>
      <c r="G57" s="54"/>
      <c r="H57" s="54"/>
      <c r="I57" s="54"/>
      <c r="J57" s="54"/>
      <c r="K57" s="54"/>
      <c r="L57" s="54"/>
      <c r="M57" s="54"/>
    </row>
    <row r="58" spans="1:13" s="28" customFormat="1" ht="21.75" customHeight="1">
      <c r="A58" s="37" t="s">
        <v>109</v>
      </c>
      <c r="B58" s="29"/>
      <c r="C58" s="29"/>
      <c r="D58" s="39"/>
      <c r="E58" s="87"/>
      <c r="F58" s="38"/>
      <c r="G58" s="59">
        <f>SUM(G51-G56)</f>
        <v>692673</v>
      </c>
      <c r="H58" s="54"/>
      <c r="I58" s="59">
        <f>SUM(I51-I56)</f>
        <v>323462</v>
      </c>
      <c r="J58" s="54"/>
      <c r="K58" s="59">
        <f>SUM(K51-K56)</f>
        <v>659574</v>
      </c>
      <c r="L58" s="45"/>
      <c r="M58" s="59">
        <f>SUM(M51-M56)</f>
        <v>323699</v>
      </c>
    </row>
    <row r="59" spans="1:13" s="28" customFormat="1" ht="21.75" customHeight="1">
      <c r="A59" s="29" t="s">
        <v>36</v>
      </c>
      <c r="B59" s="29"/>
      <c r="C59" s="29"/>
      <c r="D59" s="39"/>
      <c r="E59" s="51"/>
      <c r="F59" s="38"/>
      <c r="G59" s="72">
        <v>-5495</v>
      </c>
      <c r="H59" s="59"/>
      <c r="I59" s="72">
        <v>-12780</v>
      </c>
      <c r="J59" s="59"/>
      <c r="K59" s="72">
        <v>-4986</v>
      </c>
      <c r="L59" s="121"/>
      <c r="M59" s="72">
        <v>-12500</v>
      </c>
    </row>
    <row r="60" spans="1:13" s="28" customFormat="1" ht="21.75" customHeight="1">
      <c r="A60" s="37" t="s">
        <v>110</v>
      </c>
      <c r="B60" s="29"/>
      <c r="C60" s="29"/>
      <c r="D60" s="39"/>
      <c r="E60" s="87"/>
      <c r="F60" s="38"/>
      <c r="G60" s="59">
        <f>SUM(G58:G59)</f>
        <v>687178</v>
      </c>
      <c r="H60" s="59"/>
      <c r="I60" s="59">
        <f>SUM(I58:I59)</f>
        <v>310682</v>
      </c>
      <c r="J60" s="59"/>
      <c r="K60" s="59">
        <f>SUM(K58:K59)</f>
        <v>654588</v>
      </c>
      <c r="L60" s="45"/>
      <c r="M60" s="59">
        <f>SUM(M58:M59)</f>
        <v>311199</v>
      </c>
    </row>
    <row r="61" spans="1:13" s="28" customFormat="1" ht="21.75" customHeight="1">
      <c r="A61" s="29" t="s">
        <v>111</v>
      </c>
      <c r="B61" s="29"/>
      <c r="C61" s="29"/>
      <c r="D61" s="39"/>
      <c r="E61" s="85">
        <v>13</v>
      </c>
      <c r="F61" s="62"/>
      <c r="G61" s="72">
        <v>-139775</v>
      </c>
      <c r="H61" s="59"/>
      <c r="I61" s="72">
        <v>-65877</v>
      </c>
      <c r="J61" s="59"/>
      <c r="K61" s="72">
        <v>-132811</v>
      </c>
      <c r="L61" s="121"/>
      <c r="M61" s="72">
        <v>-65051</v>
      </c>
    </row>
    <row r="62" spans="1:13" s="28" customFormat="1" ht="21.75" customHeight="1">
      <c r="A62" s="37" t="s">
        <v>82</v>
      </c>
      <c r="B62" s="29"/>
      <c r="C62" s="29"/>
      <c r="D62" s="39"/>
      <c r="E62" s="51"/>
      <c r="F62" s="38"/>
      <c r="G62" s="73">
        <f>SUM(G60:G61)</f>
        <v>547403</v>
      </c>
      <c r="H62" s="54"/>
      <c r="I62" s="73">
        <f>SUM(I60:I61)</f>
        <v>244805</v>
      </c>
      <c r="J62" s="54"/>
      <c r="K62" s="73">
        <f>SUM(K60:K61)</f>
        <v>521777</v>
      </c>
      <c r="L62" s="45"/>
      <c r="M62" s="73">
        <f>SUM(M60:M61)</f>
        <v>246148</v>
      </c>
    </row>
    <row r="63" spans="1:13" s="28" customFormat="1" ht="21.75" customHeight="1">
      <c r="A63" s="37"/>
      <c r="B63" s="29"/>
      <c r="C63" s="29"/>
      <c r="D63" s="39"/>
      <c r="E63" s="86"/>
      <c r="F63" s="38"/>
      <c r="G63" s="54"/>
      <c r="H63" s="54"/>
      <c r="I63" s="54"/>
      <c r="J63" s="54"/>
      <c r="K63" s="54"/>
      <c r="L63" s="45"/>
      <c r="M63" s="54"/>
    </row>
    <row r="64" spans="1:13" s="28" customFormat="1" ht="21.75" customHeight="1">
      <c r="A64" s="37" t="s">
        <v>67</v>
      </c>
      <c r="B64" s="29"/>
      <c r="C64" s="29"/>
      <c r="D64" s="39"/>
      <c r="E64" s="85"/>
      <c r="F64" s="38"/>
      <c r="G64" s="54"/>
      <c r="H64" s="54"/>
      <c r="I64" s="54"/>
      <c r="J64" s="54"/>
      <c r="K64" s="54"/>
      <c r="L64" s="45"/>
      <c r="M64" s="54"/>
    </row>
    <row r="65" spans="1:13" s="28" customFormat="1" ht="21.75" customHeight="1">
      <c r="A65" s="129" t="s">
        <v>148</v>
      </c>
      <c r="B65" s="29"/>
      <c r="C65" s="29"/>
      <c r="D65" s="39"/>
      <c r="E65" s="85"/>
      <c r="F65" s="38"/>
      <c r="G65" s="54"/>
      <c r="H65" s="54"/>
      <c r="I65" s="54"/>
      <c r="J65" s="54"/>
      <c r="K65" s="54"/>
      <c r="L65" s="45"/>
      <c r="M65" s="54"/>
    </row>
    <row r="66" spans="1:13" s="28" customFormat="1" ht="21.75" customHeight="1">
      <c r="A66" s="129" t="s">
        <v>149</v>
      </c>
      <c r="B66" s="29"/>
      <c r="C66" s="29"/>
      <c r="D66" s="39"/>
      <c r="E66" s="85"/>
      <c r="F66" s="38"/>
      <c r="G66" s="54"/>
      <c r="H66" s="54"/>
      <c r="I66" s="54"/>
      <c r="J66" s="54"/>
      <c r="K66" s="54"/>
      <c r="L66" s="45"/>
      <c r="M66" s="54"/>
    </row>
    <row r="67" spans="1:13" s="28" customFormat="1" ht="21.75" customHeight="1">
      <c r="A67" s="29" t="s">
        <v>153</v>
      </c>
      <c r="B67" s="29"/>
      <c r="C67" s="29"/>
      <c r="D67" s="39"/>
      <c r="E67" s="85"/>
      <c r="F67" s="38"/>
      <c r="G67" s="54"/>
      <c r="H67" s="54"/>
      <c r="I67" s="54"/>
      <c r="J67" s="54"/>
      <c r="K67" s="54"/>
      <c r="L67" s="45"/>
      <c r="M67" s="54"/>
    </row>
    <row r="68" spans="1:13" s="28" customFormat="1" ht="21.75" customHeight="1">
      <c r="A68" s="29" t="s">
        <v>156</v>
      </c>
      <c r="B68" s="29"/>
      <c r="C68" s="29"/>
      <c r="D68" s="39"/>
      <c r="E68" s="85"/>
      <c r="F68" s="70"/>
      <c r="G68" s="72">
        <v>1824</v>
      </c>
      <c r="H68" s="54"/>
      <c r="I68" s="72">
        <v>0</v>
      </c>
      <c r="J68" s="54"/>
      <c r="K68" s="72">
        <v>1824</v>
      </c>
      <c r="L68" s="41"/>
      <c r="M68" s="72">
        <v>0</v>
      </c>
    </row>
    <row r="69" spans="1:13" s="28" customFormat="1" ht="21.75" customHeight="1">
      <c r="A69" s="37" t="s">
        <v>182</v>
      </c>
      <c r="B69" s="29"/>
      <c r="C69" s="29"/>
      <c r="D69" s="39"/>
      <c r="E69" s="85"/>
      <c r="F69" s="88"/>
      <c r="G69" s="73">
        <f>SUM(G68)</f>
        <v>1824</v>
      </c>
      <c r="H69" s="123"/>
      <c r="I69" s="73">
        <f>SUM(I68)</f>
        <v>0</v>
      </c>
      <c r="J69" s="123"/>
      <c r="K69" s="73">
        <f>SUM(K68)</f>
        <v>1824</v>
      </c>
      <c r="L69" s="45"/>
      <c r="M69" s="73">
        <f>SUM(M68)</f>
        <v>0</v>
      </c>
    </row>
    <row r="70" spans="1:13" s="28" customFormat="1" ht="21.75" customHeight="1" thickBot="1">
      <c r="A70" s="37" t="s">
        <v>118</v>
      </c>
      <c r="B70" s="29"/>
      <c r="C70" s="29"/>
      <c r="D70" s="39"/>
      <c r="E70" s="85"/>
      <c r="F70" s="88"/>
      <c r="G70" s="122">
        <f>SUM(G62:G68)</f>
        <v>549227</v>
      </c>
      <c r="H70" s="123"/>
      <c r="I70" s="122">
        <f>SUM(I62:I68)</f>
        <v>244805</v>
      </c>
      <c r="J70" s="123"/>
      <c r="K70" s="122">
        <f>SUM(K62:K68)</f>
        <v>523601</v>
      </c>
      <c r="L70" s="45"/>
      <c r="M70" s="122">
        <f>SUM(M62:M68)</f>
        <v>246148</v>
      </c>
    </row>
    <row r="71" spans="1:13" ht="21.75" customHeight="1" thickTop="1">
      <c r="A71" s="37"/>
      <c r="D71" s="39"/>
      <c r="E71" s="85"/>
      <c r="F71" s="88"/>
      <c r="G71" s="62"/>
      <c r="H71" s="88"/>
      <c r="I71" s="62"/>
      <c r="J71" s="88"/>
      <c r="K71" s="62"/>
      <c r="L71" s="45"/>
      <c r="M71" s="62"/>
    </row>
    <row r="72" spans="1:13" ht="21.75" customHeight="1">
      <c r="A72" s="37" t="s">
        <v>47</v>
      </c>
      <c r="D72" s="39"/>
      <c r="E72" s="85">
        <v>14</v>
      </c>
      <c r="F72" s="38"/>
      <c r="G72" s="38"/>
      <c r="H72" s="38"/>
      <c r="I72" s="38"/>
      <c r="J72" s="38"/>
      <c r="L72" s="54"/>
      <c r="M72" s="59"/>
    </row>
    <row r="73" spans="1:13" ht="21.75" customHeight="1">
      <c r="A73" s="29" t="s">
        <v>158</v>
      </c>
      <c r="D73" s="39"/>
      <c r="E73" s="85"/>
      <c r="F73" s="38"/>
      <c r="G73" s="38"/>
      <c r="H73" s="38"/>
      <c r="I73" s="38"/>
      <c r="J73" s="38"/>
      <c r="L73" s="54"/>
      <c r="M73" s="59"/>
    </row>
    <row r="74" spans="1:13" ht="21.75" customHeight="1" thickBot="1">
      <c r="A74" s="29" t="s">
        <v>159</v>
      </c>
      <c r="D74" s="39"/>
      <c r="E74" s="85"/>
      <c r="F74" s="70"/>
      <c r="G74" s="60">
        <f>G62/G76</f>
        <v>0.39666884057971014</v>
      </c>
      <c r="H74" s="70"/>
      <c r="I74" s="60">
        <f>I62/I76</f>
        <v>0.2400049019607843</v>
      </c>
      <c r="J74" s="70"/>
      <c r="K74" s="60">
        <f>K62/K76</f>
        <v>0.37809927536231885</v>
      </c>
      <c r="L74" s="61"/>
      <c r="M74" s="60">
        <f>M62/M76</f>
        <v>0.241321568627451</v>
      </c>
    </row>
    <row r="75" spans="4:13" ht="15.75" customHeight="1" thickTop="1">
      <c r="D75" s="39"/>
      <c r="G75" s="62"/>
      <c r="I75" s="62"/>
      <c r="K75" s="62"/>
      <c r="M75" s="62"/>
    </row>
    <row r="76" spans="1:13" ht="21.75" customHeight="1" thickBot="1">
      <c r="A76" s="29" t="s">
        <v>160</v>
      </c>
      <c r="D76" s="39"/>
      <c r="G76" s="89">
        <v>1380000</v>
      </c>
      <c r="I76" s="89">
        <v>1020000</v>
      </c>
      <c r="K76" s="89">
        <v>1380000</v>
      </c>
      <c r="M76" s="89">
        <v>1020000</v>
      </c>
    </row>
    <row r="77" spans="1:13" ht="21.75" customHeight="1" thickTop="1">
      <c r="A77" s="63"/>
      <c r="D77" s="39"/>
      <c r="G77" s="62"/>
      <c r="I77" s="62"/>
      <c r="K77" s="62"/>
      <c r="M77" s="62"/>
    </row>
    <row r="78" spans="1:14" s="30" customFormat="1" ht="21.75" customHeight="1">
      <c r="A78" s="29" t="s">
        <v>1</v>
      </c>
      <c r="B78" s="29"/>
      <c r="C78" s="29"/>
      <c r="D78" s="39"/>
      <c r="E78" s="29"/>
      <c r="F78" s="29"/>
      <c r="G78" s="29"/>
      <c r="H78" s="29"/>
      <c r="I78" s="29"/>
      <c r="J78" s="29"/>
      <c r="K78" s="62"/>
      <c r="L78" s="29"/>
      <c r="M78" s="62"/>
      <c r="N78" s="33"/>
    </row>
    <row r="79" spans="1:14" s="58" customFormat="1" ht="21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83" t="s">
        <v>88</v>
      </c>
      <c r="N79" s="28"/>
    </row>
    <row r="80" spans="1:14" s="30" customFormat="1" ht="21.75" customHeight="1">
      <c r="A80" s="27" t="s">
        <v>117</v>
      </c>
      <c r="B80" s="64"/>
      <c r="C80" s="32"/>
      <c r="D80" s="32"/>
      <c r="E80" s="32"/>
      <c r="F80" s="65"/>
      <c r="G80" s="65"/>
      <c r="H80" s="65"/>
      <c r="I80" s="65"/>
      <c r="J80" s="65"/>
      <c r="K80" s="66"/>
      <c r="L80" s="29"/>
      <c r="M80" s="62"/>
      <c r="N80" s="36"/>
    </row>
    <row r="81" spans="1:14" s="30" customFormat="1" ht="21.75" customHeight="1">
      <c r="A81" s="67" t="s">
        <v>103</v>
      </c>
      <c r="B81" s="64"/>
      <c r="C81" s="32"/>
      <c r="D81" s="32"/>
      <c r="E81" s="32"/>
      <c r="F81" s="65"/>
      <c r="G81" s="65"/>
      <c r="H81" s="65"/>
      <c r="I81" s="35"/>
      <c r="J81" s="65"/>
      <c r="K81" s="66"/>
      <c r="L81" s="29"/>
      <c r="M81" s="29"/>
      <c r="N81" s="36"/>
    </row>
    <row r="82" spans="1:13" ht="21.75" customHeight="1">
      <c r="A82" s="132" t="s">
        <v>181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2:13" ht="21.75" customHeight="1">
      <c r="B83" s="64"/>
      <c r="C83" s="32"/>
      <c r="D83" s="32"/>
      <c r="K83" s="32"/>
      <c r="L83" s="32"/>
      <c r="M83" s="83" t="s">
        <v>81</v>
      </c>
    </row>
    <row r="84" spans="1:13" ht="21.75" customHeight="1">
      <c r="A84" s="30"/>
      <c r="B84" s="30"/>
      <c r="C84" s="30"/>
      <c r="D84" s="30"/>
      <c r="E84" s="30"/>
      <c r="F84" s="31"/>
      <c r="G84" s="131" t="s">
        <v>41</v>
      </c>
      <c r="H84" s="131"/>
      <c r="I84" s="131"/>
      <c r="J84" s="90"/>
      <c r="K84" s="131" t="s">
        <v>42</v>
      </c>
      <c r="L84" s="131"/>
      <c r="M84" s="131"/>
    </row>
    <row r="85" spans="1:13" ht="21.75" customHeight="1">
      <c r="A85" s="30"/>
      <c r="B85" s="30"/>
      <c r="C85" s="30"/>
      <c r="D85" s="30"/>
      <c r="E85" s="30"/>
      <c r="F85" s="31"/>
      <c r="G85" s="34">
        <v>2016</v>
      </c>
      <c r="H85" s="30"/>
      <c r="I85" s="34">
        <v>2015</v>
      </c>
      <c r="J85" s="31"/>
      <c r="K85" s="34">
        <v>2016</v>
      </c>
      <c r="L85" s="30"/>
      <c r="M85" s="34">
        <v>2015</v>
      </c>
    </row>
    <row r="86" spans="1:13" ht="21.75" customHeight="1">
      <c r="A86" s="68" t="s">
        <v>37</v>
      </c>
      <c r="B86" s="64"/>
      <c r="C86" s="38"/>
      <c r="D86" s="38"/>
      <c r="K86" s="69"/>
      <c r="L86" s="62"/>
      <c r="M86" s="70"/>
    </row>
    <row r="87" spans="1:13" s="28" customFormat="1" ht="21.75" customHeight="1">
      <c r="A87" s="63" t="s">
        <v>68</v>
      </c>
      <c r="B87" s="64"/>
      <c r="C87" s="38"/>
      <c r="D87" s="45"/>
      <c r="E87" s="29"/>
      <c r="F87" s="29"/>
      <c r="G87" s="45">
        <f>SUM(G60)</f>
        <v>687178</v>
      </c>
      <c r="H87" s="45"/>
      <c r="I87" s="45">
        <f>SUM(I60)</f>
        <v>310682</v>
      </c>
      <c r="J87" s="45"/>
      <c r="K87" s="45">
        <f>SUM(K60)</f>
        <v>654588</v>
      </c>
      <c r="L87" s="45"/>
      <c r="M87" s="45">
        <f>SUM(M60)</f>
        <v>311199</v>
      </c>
    </row>
    <row r="88" spans="1:13" s="28" customFormat="1" ht="21.75" customHeight="1">
      <c r="A88" s="63" t="s">
        <v>69</v>
      </c>
      <c r="B88" s="64"/>
      <c r="C88" s="38"/>
      <c r="D88" s="45"/>
      <c r="E88" s="29"/>
      <c r="F88" s="29"/>
      <c r="G88" s="45"/>
      <c r="H88" s="59"/>
      <c r="I88" s="45"/>
      <c r="J88" s="45"/>
      <c r="K88" s="45"/>
      <c r="L88" s="41"/>
      <c r="M88" s="45"/>
    </row>
    <row r="89" spans="1:13" s="28" customFormat="1" ht="21.75" customHeight="1">
      <c r="A89" s="63" t="s">
        <v>89</v>
      </c>
      <c r="B89" s="64"/>
      <c r="C89" s="38"/>
      <c r="D89" s="45"/>
      <c r="E89" s="29"/>
      <c r="F89" s="29"/>
      <c r="G89" s="45"/>
      <c r="H89" s="59"/>
      <c r="I89" s="45"/>
      <c r="J89" s="45"/>
      <c r="K89" s="45"/>
      <c r="L89" s="41"/>
      <c r="M89" s="45"/>
    </row>
    <row r="90" spans="1:13" s="28" customFormat="1" ht="21.75" customHeight="1">
      <c r="A90" s="63" t="s">
        <v>54</v>
      </c>
      <c r="B90" s="64"/>
      <c r="C90" s="38"/>
      <c r="D90" s="45"/>
      <c r="E90" s="29"/>
      <c r="F90" s="29"/>
      <c r="G90" s="54">
        <v>53344</v>
      </c>
      <c r="H90" s="54"/>
      <c r="I90" s="54">
        <v>53756</v>
      </c>
      <c r="J90" s="54"/>
      <c r="K90" s="54">
        <v>49632</v>
      </c>
      <c r="L90" s="54"/>
      <c r="M90" s="54">
        <v>48973</v>
      </c>
    </row>
    <row r="91" spans="1:13" s="28" customFormat="1" ht="21.75" customHeight="1">
      <c r="A91" s="63" t="s">
        <v>90</v>
      </c>
      <c r="B91" s="64"/>
      <c r="C91" s="38"/>
      <c r="D91" s="45"/>
      <c r="E91" s="29"/>
      <c r="F91" s="29"/>
      <c r="G91" s="54">
        <v>92</v>
      </c>
      <c r="H91" s="54"/>
      <c r="I91" s="54">
        <v>2595</v>
      </c>
      <c r="J91" s="54"/>
      <c r="K91" s="54">
        <v>92</v>
      </c>
      <c r="L91" s="54"/>
      <c r="M91" s="54">
        <v>527</v>
      </c>
    </row>
    <row r="92" spans="1:13" s="28" customFormat="1" ht="21.75" customHeight="1">
      <c r="A92" s="63" t="s">
        <v>184</v>
      </c>
      <c r="B92" s="64"/>
      <c r="C92" s="38"/>
      <c r="D92" s="45"/>
      <c r="E92" s="29"/>
      <c r="F92" s="29"/>
      <c r="G92" s="54">
        <v>406</v>
      </c>
      <c r="H92" s="54"/>
      <c r="I92" s="54">
        <v>-65</v>
      </c>
      <c r="J92" s="54"/>
      <c r="K92" s="54">
        <v>406</v>
      </c>
      <c r="L92" s="54"/>
      <c r="M92" s="54">
        <v>-65</v>
      </c>
    </row>
    <row r="93" spans="1:13" s="28" customFormat="1" ht="21.75" customHeight="1">
      <c r="A93" s="63" t="s">
        <v>152</v>
      </c>
      <c r="B93" s="64"/>
      <c r="C93" s="38"/>
      <c r="D93" s="45"/>
      <c r="E93" s="29"/>
      <c r="F93" s="29"/>
      <c r="G93" s="54">
        <v>662</v>
      </c>
      <c r="H93" s="54"/>
      <c r="I93" s="54">
        <v>2090</v>
      </c>
      <c r="J93" s="54"/>
      <c r="K93" s="54">
        <v>662</v>
      </c>
      <c r="L93" s="54"/>
      <c r="M93" s="54">
        <v>2090</v>
      </c>
    </row>
    <row r="94" spans="1:13" s="28" customFormat="1" ht="21.75" customHeight="1">
      <c r="A94" s="63" t="s">
        <v>189</v>
      </c>
      <c r="B94" s="64"/>
      <c r="C94" s="38"/>
      <c r="D94" s="45"/>
      <c r="E94" s="29"/>
      <c r="F94" s="29"/>
      <c r="G94" s="54">
        <v>-8638</v>
      </c>
      <c r="H94" s="54"/>
      <c r="I94" s="54">
        <v>15879</v>
      </c>
      <c r="J94" s="54"/>
      <c r="K94" s="54">
        <v>-7472</v>
      </c>
      <c r="L94" s="54"/>
      <c r="M94" s="54">
        <v>15639</v>
      </c>
    </row>
    <row r="95" spans="1:13" s="28" customFormat="1" ht="21.75" customHeight="1">
      <c r="A95" s="63" t="s">
        <v>131</v>
      </c>
      <c r="B95" s="64"/>
      <c r="C95" s="38"/>
      <c r="D95" s="45"/>
      <c r="E95" s="29"/>
      <c r="F95" s="29"/>
      <c r="G95" s="54">
        <v>19303</v>
      </c>
      <c r="H95" s="54"/>
      <c r="I95" s="54">
        <v>1697</v>
      </c>
      <c r="J95" s="54"/>
      <c r="K95" s="54">
        <v>14063</v>
      </c>
      <c r="L95" s="54"/>
      <c r="M95" s="54">
        <v>0</v>
      </c>
    </row>
    <row r="96" spans="1:13" s="28" customFormat="1" ht="21.75" customHeight="1">
      <c r="A96" s="71" t="s">
        <v>161</v>
      </c>
      <c r="B96" s="64"/>
      <c r="C96" s="38"/>
      <c r="D96" s="45"/>
      <c r="E96" s="29"/>
      <c r="F96" s="29"/>
      <c r="G96" s="41">
        <v>444</v>
      </c>
      <c r="H96" s="54"/>
      <c r="I96" s="41">
        <v>-700</v>
      </c>
      <c r="J96" s="54"/>
      <c r="K96" s="54">
        <v>508</v>
      </c>
      <c r="L96" s="41"/>
      <c r="M96" s="54">
        <v>-1194</v>
      </c>
    </row>
    <row r="97" spans="1:13" s="28" customFormat="1" ht="21.75" customHeight="1">
      <c r="A97" s="71" t="s">
        <v>185</v>
      </c>
      <c r="B97" s="64"/>
      <c r="C97" s="38"/>
      <c r="D97" s="45"/>
      <c r="E97" s="29"/>
      <c r="F97" s="29"/>
      <c r="G97" s="41">
        <v>1249</v>
      </c>
      <c r="H97" s="54"/>
      <c r="I97" s="41">
        <v>3580</v>
      </c>
      <c r="J97" s="41"/>
      <c r="K97" s="41">
        <v>1249</v>
      </c>
      <c r="L97" s="41"/>
      <c r="M97" s="41">
        <v>3580</v>
      </c>
    </row>
    <row r="98" spans="1:13" s="28" customFormat="1" ht="21.75" customHeight="1">
      <c r="A98" s="63" t="s">
        <v>163</v>
      </c>
      <c r="B98" s="64"/>
      <c r="C98" s="38"/>
      <c r="D98" s="45"/>
      <c r="E98" s="29"/>
      <c r="F98" s="29"/>
      <c r="G98" s="41">
        <v>-1913</v>
      </c>
      <c r="H98" s="54"/>
      <c r="I98" s="41">
        <v>0</v>
      </c>
      <c r="J98" s="41"/>
      <c r="K98" s="41">
        <v>-1913</v>
      </c>
      <c r="L98" s="41"/>
      <c r="M98" s="41">
        <v>0</v>
      </c>
    </row>
    <row r="99" spans="1:13" s="28" customFormat="1" ht="21.75" customHeight="1">
      <c r="A99" s="63" t="s">
        <v>70</v>
      </c>
      <c r="B99" s="64"/>
      <c r="C99" s="38"/>
      <c r="D99" s="45"/>
      <c r="E99" s="29"/>
      <c r="F99" s="29"/>
      <c r="G99" s="41">
        <v>1719</v>
      </c>
      <c r="H99" s="54"/>
      <c r="I99" s="41">
        <v>2050</v>
      </c>
      <c r="J99" s="54"/>
      <c r="K99" s="54">
        <v>1654</v>
      </c>
      <c r="L99" s="41"/>
      <c r="M99" s="54">
        <v>1992</v>
      </c>
    </row>
    <row r="100" spans="1:13" s="28" customFormat="1" ht="21.75" customHeight="1">
      <c r="A100" s="63" t="s">
        <v>29</v>
      </c>
      <c r="B100" s="64"/>
      <c r="C100" s="38"/>
      <c r="D100" s="45"/>
      <c r="E100" s="29"/>
      <c r="F100" s="29"/>
      <c r="G100" s="59">
        <v>-6798</v>
      </c>
      <c r="H100" s="54"/>
      <c r="I100" s="59">
        <v>-422</v>
      </c>
      <c r="J100" s="41"/>
      <c r="K100" s="59">
        <v>-6715</v>
      </c>
      <c r="L100" s="41"/>
      <c r="M100" s="41">
        <v>-379</v>
      </c>
    </row>
    <row r="101" spans="1:13" s="28" customFormat="1" ht="21.75" customHeight="1">
      <c r="A101" s="63" t="s">
        <v>123</v>
      </c>
      <c r="B101" s="64"/>
      <c r="C101" s="38"/>
      <c r="D101" s="45"/>
      <c r="E101" s="29"/>
      <c r="F101" s="29"/>
      <c r="G101" s="72">
        <v>4107</v>
      </c>
      <c r="H101" s="54"/>
      <c r="I101" s="72">
        <v>11812</v>
      </c>
      <c r="J101" s="54"/>
      <c r="K101" s="72">
        <v>4025</v>
      </c>
      <c r="L101" s="59"/>
      <c r="M101" s="72">
        <v>11683</v>
      </c>
    </row>
    <row r="102" spans="1:13" s="28" customFormat="1" ht="21.75" customHeight="1">
      <c r="A102" s="63" t="s">
        <v>71</v>
      </c>
      <c r="B102" s="64"/>
      <c r="C102" s="38"/>
      <c r="D102" s="41"/>
      <c r="E102" s="29"/>
      <c r="F102" s="29"/>
      <c r="G102" s="59"/>
      <c r="H102" s="54"/>
      <c r="I102" s="59"/>
      <c r="J102" s="59"/>
      <c r="K102" s="59"/>
      <c r="L102" s="59"/>
      <c r="M102" s="59"/>
    </row>
    <row r="103" spans="1:13" ht="21.75" customHeight="1">
      <c r="A103" s="63" t="s">
        <v>38</v>
      </c>
      <c r="B103" s="64"/>
      <c r="C103" s="38"/>
      <c r="D103" s="45"/>
      <c r="G103" s="45">
        <f>SUM(G87:G101)</f>
        <v>751155</v>
      </c>
      <c r="H103" s="54"/>
      <c r="I103" s="45">
        <f>SUM(I87:I101)</f>
        <v>402954</v>
      </c>
      <c r="J103" s="45"/>
      <c r="K103" s="45">
        <f>SUM(K87:K101)</f>
        <v>710779</v>
      </c>
      <c r="L103" s="59"/>
      <c r="M103" s="45">
        <f>SUM(M87:M101)</f>
        <v>394045</v>
      </c>
    </row>
    <row r="104" spans="1:13" ht="21.75" customHeight="1">
      <c r="A104" s="63" t="s">
        <v>46</v>
      </c>
      <c r="B104" s="64"/>
      <c r="C104" s="38"/>
      <c r="D104" s="54"/>
      <c r="G104" s="54"/>
      <c r="H104" s="54"/>
      <c r="I104" s="54"/>
      <c r="J104" s="54"/>
      <c r="K104" s="54"/>
      <c r="L104" s="59"/>
      <c r="M104" s="54"/>
    </row>
    <row r="105" spans="1:13" ht="21.75" customHeight="1">
      <c r="A105" s="29" t="s">
        <v>72</v>
      </c>
      <c r="B105" s="64"/>
      <c r="C105" s="38"/>
      <c r="D105" s="45"/>
      <c r="G105" s="54">
        <v>-29082</v>
      </c>
      <c r="H105" s="54"/>
      <c r="I105" s="54">
        <v>38560</v>
      </c>
      <c r="J105" s="54"/>
      <c r="K105" s="54">
        <v>-21382</v>
      </c>
      <c r="L105" s="54"/>
      <c r="M105" s="54">
        <v>33206</v>
      </c>
    </row>
    <row r="106" spans="1:13" ht="21.75" customHeight="1">
      <c r="A106" s="63" t="s">
        <v>74</v>
      </c>
      <c r="B106" s="64"/>
      <c r="C106" s="38"/>
      <c r="D106" s="45"/>
      <c r="G106" s="54">
        <v>-292735</v>
      </c>
      <c r="H106" s="54"/>
      <c r="I106" s="54">
        <v>-31017</v>
      </c>
      <c r="J106" s="54"/>
      <c r="K106" s="54">
        <v>-288903</v>
      </c>
      <c r="L106" s="54"/>
      <c r="M106" s="54">
        <v>-30005</v>
      </c>
    </row>
    <row r="107" spans="1:13" ht="21.75" customHeight="1">
      <c r="A107" s="63" t="s">
        <v>75</v>
      </c>
      <c r="B107" s="64"/>
      <c r="C107" s="38"/>
      <c r="D107" s="45"/>
      <c r="G107" s="54">
        <v>-145369</v>
      </c>
      <c r="H107" s="54"/>
      <c r="I107" s="54">
        <v>-15889</v>
      </c>
      <c r="J107" s="54"/>
      <c r="K107" s="54">
        <v>-144821</v>
      </c>
      <c r="L107" s="54"/>
      <c r="M107" s="54">
        <v>-15787</v>
      </c>
    </row>
    <row r="108" spans="1:13" ht="21.75" customHeight="1">
      <c r="A108" s="63" t="s">
        <v>76</v>
      </c>
      <c r="B108" s="64"/>
      <c r="C108" s="38"/>
      <c r="D108" s="45"/>
      <c r="G108" s="54">
        <v>-1032</v>
      </c>
      <c r="H108" s="54"/>
      <c r="I108" s="54">
        <v>-1865</v>
      </c>
      <c r="J108" s="54"/>
      <c r="K108" s="54">
        <v>122</v>
      </c>
      <c r="L108" s="54"/>
      <c r="M108" s="54">
        <v>-3301</v>
      </c>
    </row>
    <row r="109" spans="1:13" ht="21.75" customHeight="1">
      <c r="A109" s="63" t="s">
        <v>186</v>
      </c>
      <c r="B109" s="64"/>
      <c r="C109" s="38"/>
      <c r="D109" s="45"/>
      <c r="G109" s="54"/>
      <c r="H109" s="54"/>
      <c r="I109" s="54"/>
      <c r="J109" s="54"/>
      <c r="K109" s="54"/>
      <c r="L109" s="38"/>
      <c r="M109" s="54"/>
    </row>
    <row r="110" spans="1:13" ht="21.75" customHeight="1">
      <c r="A110" s="80" t="s">
        <v>73</v>
      </c>
      <c r="B110" s="64"/>
      <c r="C110" s="38"/>
      <c r="D110" s="45"/>
      <c r="G110" s="54">
        <v>143339</v>
      </c>
      <c r="H110" s="54"/>
      <c r="I110" s="54">
        <v>100717</v>
      </c>
      <c r="J110" s="54"/>
      <c r="K110" s="54">
        <v>129260</v>
      </c>
      <c r="L110" s="54"/>
      <c r="M110" s="54">
        <v>99428</v>
      </c>
    </row>
    <row r="111" spans="1:13" ht="21.75" customHeight="1">
      <c r="A111" s="63" t="s">
        <v>77</v>
      </c>
      <c r="B111" s="64"/>
      <c r="C111" s="38"/>
      <c r="D111" s="45"/>
      <c r="G111" s="72">
        <v>27173</v>
      </c>
      <c r="H111" s="59"/>
      <c r="I111" s="72">
        <v>19820</v>
      </c>
      <c r="J111" s="54"/>
      <c r="K111" s="72">
        <v>27525</v>
      </c>
      <c r="L111" s="59"/>
      <c r="M111" s="72">
        <v>19994</v>
      </c>
    </row>
    <row r="112" spans="1:13" ht="21.75" customHeight="1">
      <c r="A112" s="63" t="s">
        <v>37</v>
      </c>
      <c r="B112" s="64"/>
      <c r="C112" s="38"/>
      <c r="D112" s="45"/>
      <c r="G112" s="54">
        <f>SUM(G103:G111)</f>
        <v>453449</v>
      </c>
      <c r="H112" s="54">
        <f>SUM(H103:H111)</f>
        <v>0</v>
      </c>
      <c r="I112" s="54">
        <f>SUM(I103:I111)</f>
        <v>513280</v>
      </c>
      <c r="J112" s="54">
        <f>SUM(J103:J111)</f>
        <v>0</v>
      </c>
      <c r="K112" s="54">
        <f>SUM(K103:K111)</f>
        <v>412580</v>
      </c>
      <c r="L112" s="59"/>
      <c r="M112" s="54">
        <f>SUM(M103:M111)</f>
        <v>497580</v>
      </c>
    </row>
    <row r="113" spans="1:13" ht="21.75" customHeight="1">
      <c r="A113" s="63" t="s">
        <v>132</v>
      </c>
      <c r="B113" s="64"/>
      <c r="C113" s="38"/>
      <c r="D113" s="45"/>
      <c r="G113" s="54">
        <v>0</v>
      </c>
      <c r="H113" s="54"/>
      <c r="I113" s="54">
        <v>-274</v>
      </c>
      <c r="J113" s="54"/>
      <c r="K113" s="54">
        <v>0</v>
      </c>
      <c r="L113" s="59"/>
      <c r="M113" s="54">
        <v>-274</v>
      </c>
    </row>
    <row r="114" spans="1:13" ht="21.75" customHeight="1">
      <c r="A114" s="63" t="s">
        <v>115</v>
      </c>
      <c r="B114" s="64"/>
      <c r="C114" s="38"/>
      <c r="D114" s="45"/>
      <c r="G114" s="54">
        <v>-154062</v>
      </c>
      <c r="H114" s="54"/>
      <c r="I114" s="54">
        <v>-65962</v>
      </c>
      <c r="J114" s="54"/>
      <c r="K114" s="54">
        <v>-150281</v>
      </c>
      <c r="L114" s="59">
        <v>0</v>
      </c>
      <c r="M114" s="54">
        <v>-65520</v>
      </c>
    </row>
    <row r="115" spans="1:13" ht="21.75" customHeight="1">
      <c r="A115" s="68" t="s">
        <v>187</v>
      </c>
      <c r="B115" s="64"/>
      <c r="C115" s="38"/>
      <c r="D115" s="45"/>
      <c r="G115" s="73">
        <f>SUM(G112:G114)</f>
        <v>299387</v>
      </c>
      <c r="H115" s="54"/>
      <c r="I115" s="73">
        <f>SUM(I112:I114)</f>
        <v>447044</v>
      </c>
      <c r="J115" s="59"/>
      <c r="K115" s="73">
        <f>SUM(K112:K114)</f>
        <v>262299</v>
      </c>
      <c r="L115" s="59"/>
      <c r="M115" s="73">
        <f>SUM(M112:M114)</f>
        <v>431786</v>
      </c>
    </row>
    <row r="116" spans="1:13" ht="21.75" customHeight="1">
      <c r="A116" s="68"/>
      <c r="B116" s="64"/>
      <c r="C116" s="38"/>
      <c r="D116" s="45"/>
      <c r="K116" s="29"/>
      <c r="L116" s="59"/>
      <c r="M116" s="29"/>
    </row>
    <row r="117" spans="1:14" s="30" customFormat="1" ht="21.75" customHeight="1">
      <c r="A117" s="63" t="s">
        <v>1</v>
      </c>
      <c r="B117" s="64"/>
      <c r="C117" s="32"/>
      <c r="D117" s="38"/>
      <c r="E117" s="29"/>
      <c r="F117" s="29"/>
      <c r="L117" s="59"/>
      <c r="N117" s="33"/>
    </row>
    <row r="118" spans="1:14" s="58" customFormat="1" ht="21.75" customHeight="1">
      <c r="A118" s="37"/>
      <c r="B118" s="37"/>
      <c r="C118" s="37"/>
      <c r="D118" s="37"/>
      <c r="E118" s="37"/>
      <c r="F118" s="37"/>
      <c r="L118" s="37"/>
      <c r="M118" s="83" t="s">
        <v>88</v>
      </c>
      <c r="N118" s="28"/>
    </row>
    <row r="119" spans="1:14" s="30" customFormat="1" ht="21.75" customHeight="1">
      <c r="A119" s="27" t="s">
        <v>117</v>
      </c>
      <c r="B119" s="64"/>
      <c r="C119" s="32"/>
      <c r="D119" s="32"/>
      <c r="E119" s="29"/>
      <c r="F119" s="29"/>
      <c r="G119" s="29"/>
      <c r="H119" s="29"/>
      <c r="I119" s="29"/>
      <c r="J119" s="29"/>
      <c r="K119" s="74"/>
      <c r="L119" s="75"/>
      <c r="M119" s="74"/>
      <c r="N119" s="36"/>
    </row>
    <row r="120" spans="1:14" s="30" customFormat="1" ht="21.75" customHeight="1">
      <c r="A120" s="67" t="s">
        <v>104</v>
      </c>
      <c r="B120" s="64"/>
      <c r="C120" s="32"/>
      <c r="D120" s="32"/>
      <c r="E120" s="29"/>
      <c r="F120" s="29"/>
      <c r="G120" s="29"/>
      <c r="H120" s="29"/>
      <c r="I120" s="29"/>
      <c r="J120" s="29"/>
      <c r="K120" s="74"/>
      <c r="L120" s="75"/>
      <c r="M120" s="74"/>
      <c r="N120" s="36"/>
    </row>
    <row r="121" spans="1:13" ht="21.75" customHeight="1">
      <c r="A121" s="132" t="s">
        <v>181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</row>
    <row r="122" spans="2:13" ht="21.75" customHeight="1">
      <c r="B122" s="64"/>
      <c r="C122" s="32"/>
      <c r="D122" s="32"/>
      <c r="K122" s="74"/>
      <c r="L122" s="74"/>
      <c r="M122" s="83" t="s">
        <v>81</v>
      </c>
    </row>
    <row r="123" spans="1:13" ht="21.75" customHeight="1">
      <c r="A123" s="30"/>
      <c r="B123" s="30"/>
      <c r="C123" s="30"/>
      <c r="D123" s="30"/>
      <c r="E123" s="30"/>
      <c r="F123" s="31"/>
      <c r="G123" s="131" t="s">
        <v>41</v>
      </c>
      <c r="H123" s="131"/>
      <c r="I123" s="131"/>
      <c r="J123" s="90"/>
      <c r="K123" s="131" t="s">
        <v>42</v>
      </c>
      <c r="L123" s="131"/>
      <c r="M123" s="131"/>
    </row>
    <row r="124" spans="1:13" ht="21.75" customHeight="1">
      <c r="A124" s="30"/>
      <c r="B124" s="30"/>
      <c r="C124" s="30"/>
      <c r="D124" s="30"/>
      <c r="E124" s="30"/>
      <c r="F124" s="31"/>
      <c r="G124" s="34">
        <v>2016</v>
      </c>
      <c r="H124" s="30"/>
      <c r="I124" s="34">
        <v>2015</v>
      </c>
      <c r="J124" s="31"/>
      <c r="K124" s="34">
        <v>2016</v>
      </c>
      <c r="L124" s="30"/>
      <c r="M124" s="34">
        <v>2015</v>
      </c>
    </row>
    <row r="125" spans="1:13" ht="21.75" customHeight="1">
      <c r="A125" s="68" t="s">
        <v>39</v>
      </c>
      <c r="B125" s="64"/>
      <c r="C125" s="38"/>
      <c r="D125" s="38"/>
      <c r="G125" s="54"/>
      <c r="I125" s="54"/>
      <c r="K125" s="54"/>
      <c r="L125" s="59"/>
      <c r="M125" s="54"/>
    </row>
    <row r="126" spans="1:13" ht="21.75" customHeight="1">
      <c r="A126" s="63" t="s">
        <v>167</v>
      </c>
      <c r="B126" s="64"/>
      <c r="C126" s="38"/>
      <c r="D126" s="38"/>
      <c r="G126" s="54">
        <v>36300</v>
      </c>
      <c r="I126" s="54">
        <v>-346</v>
      </c>
      <c r="J126" s="54"/>
      <c r="K126" s="54">
        <v>36300</v>
      </c>
      <c r="L126" s="54"/>
      <c r="M126" s="54">
        <v>-346</v>
      </c>
    </row>
    <row r="127" spans="1:13" ht="21.75" customHeight="1">
      <c r="A127" s="63" t="s">
        <v>126</v>
      </c>
      <c r="B127" s="64"/>
      <c r="C127" s="38"/>
      <c r="D127" s="38"/>
      <c r="G127" s="54">
        <v>-14869</v>
      </c>
      <c r="I127" s="54">
        <v>-59719</v>
      </c>
      <c r="J127" s="54"/>
      <c r="K127" s="54">
        <v>-14341</v>
      </c>
      <c r="L127" s="54"/>
      <c r="M127" s="54">
        <v>-59194</v>
      </c>
    </row>
    <row r="128" spans="1:13" ht="21.75" customHeight="1">
      <c r="A128" s="63" t="s">
        <v>128</v>
      </c>
      <c r="B128" s="64"/>
      <c r="C128" s="38"/>
      <c r="D128" s="45"/>
      <c r="G128" s="54">
        <v>-285354</v>
      </c>
      <c r="I128" s="54">
        <v>-86569</v>
      </c>
      <c r="J128" s="54"/>
      <c r="K128" s="54">
        <v>-282665</v>
      </c>
      <c r="L128" s="54"/>
      <c r="M128" s="54">
        <v>-86237</v>
      </c>
    </row>
    <row r="129" spans="1:13" ht="21.75" customHeight="1">
      <c r="A129" s="63" t="s">
        <v>129</v>
      </c>
      <c r="B129" s="64"/>
      <c r="C129" s="38"/>
      <c r="D129" s="45"/>
      <c r="G129" s="54">
        <v>-171</v>
      </c>
      <c r="I129" s="54">
        <v>-3175</v>
      </c>
      <c r="J129" s="54"/>
      <c r="K129" s="54">
        <v>-171</v>
      </c>
      <c r="L129" s="54"/>
      <c r="M129" s="54">
        <v>-3175</v>
      </c>
    </row>
    <row r="130" spans="1:13" ht="21.75" customHeight="1">
      <c r="A130" s="63" t="s">
        <v>140</v>
      </c>
      <c r="B130" s="64"/>
      <c r="C130" s="38"/>
      <c r="D130" s="45"/>
      <c r="G130" s="54">
        <v>-1060000</v>
      </c>
      <c r="I130" s="54">
        <v>0</v>
      </c>
      <c r="J130" s="54"/>
      <c r="K130" s="54">
        <v>-1060000</v>
      </c>
      <c r="L130" s="54"/>
      <c r="M130" s="54">
        <v>0</v>
      </c>
    </row>
    <row r="131" spans="1:13" ht="21.75" customHeight="1">
      <c r="A131" s="63" t="s">
        <v>168</v>
      </c>
      <c r="B131" s="64"/>
      <c r="C131" s="38"/>
      <c r="D131" s="45"/>
      <c r="G131" s="54">
        <v>330000</v>
      </c>
      <c r="I131" s="54">
        <v>0</v>
      </c>
      <c r="J131" s="54"/>
      <c r="K131" s="54">
        <v>330000</v>
      </c>
      <c r="L131" s="54"/>
      <c r="M131" s="54">
        <v>0</v>
      </c>
    </row>
    <row r="132" spans="1:13" ht="21.75" customHeight="1">
      <c r="A132" s="63" t="s">
        <v>191</v>
      </c>
      <c r="B132" s="64"/>
      <c r="C132" s="38"/>
      <c r="D132" s="45"/>
      <c r="G132" s="54">
        <v>130000</v>
      </c>
      <c r="I132" s="54">
        <v>0</v>
      </c>
      <c r="J132" s="54"/>
      <c r="K132" s="54">
        <v>130000</v>
      </c>
      <c r="L132" s="54"/>
      <c r="M132" s="54">
        <v>0</v>
      </c>
    </row>
    <row r="133" spans="1:13" ht="21.75" customHeight="1">
      <c r="A133" s="63" t="s">
        <v>108</v>
      </c>
      <c r="B133" s="64"/>
      <c r="C133" s="38"/>
      <c r="D133" s="76"/>
      <c r="G133" s="54">
        <v>5</v>
      </c>
      <c r="I133" s="54">
        <v>1747</v>
      </c>
      <c r="J133" s="54"/>
      <c r="K133" s="54">
        <v>5</v>
      </c>
      <c r="L133" s="54"/>
      <c r="M133" s="54">
        <v>1676</v>
      </c>
    </row>
    <row r="134" spans="1:13" ht="21.75" customHeight="1">
      <c r="A134" s="63" t="s">
        <v>48</v>
      </c>
      <c r="B134" s="64"/>
      <c r="C134" s="38"/>
      <c r="D134" s="45"/>
      <c r="G134" s="54">
        <v>3729</v>
      </c>
      <c r="I134" s="54">
        <v>548</v>
      </c>
      <c r="J134" s="54"/>
      <c r="K134" s="54">
        <v>3646</v>
      </c>
      <c r="L134" s="54"/>
      <c r="M134" s="54">
        <v>505</v>
      </c>
    </row>
    <row r="135" spans="1:13" ht="21.75" customHeight="1">
      <c r="A135" s="68" t="s">
        <v>116</v>
      </c>
      <c r="B135" s="64"/>
      <c r="C135" s="38"/>
      <c r="D135" s="76"/>
      <c r="G135" s="44">
        <f>SUM(G126:G134)</f>
        <v>-860360</v>
      </c>
      <c r="I135" s="44">
        <f>SUM(I126:I134)</f>
        <v>-147514</v>
      </c>
      <c r="J135" s="41"/>
      <c r="K135" s="44">
        <f>SUM(K126:K134)</f>
        <v>-857226</v>
      </c>
      <c r="L135" s="41"/>
      <c r="M135" s="44">
        <f>SUM(M126:M134)</f>
        <v>-146771</v>
      </c>
    </row>
    <row r="136" spans="1:13" s="28" customFormat="1" ht="21.75" customHeight="1">
      <c r="A136" s="68" t="s">
        <v>40</v>
      </c>
      <c r="B136" s="64"/>
      <c r="C136" s="38"/>
      <c r="D136" s="76"/>
      <c r="E136" s="29"/>
      <c r="F136" s="29"/>
      <c r="G136" s="54"/>
      <c r="H136" s="29"/>
      <c r="I136" s="54"/>
      <c r="J136" s="54"/>
      <c r="K136" s="54"/>
      <c r="L136" s="59"/>
      <c r="M136" s="54"/>
    </row>
    <row r="137" spans="1:13" s="28" customFormat="1" ht="21.75" customHeight="1">
      <c r="A137" s="63" t="s">
        <v>190</v>
      </c>
      <c r="B137" s="64"/>
      <c r="C137" s="38"/>
      <c r="D137" s="76"/>
      <c r="E137" s="29"/>
      <c r="F137" s="29"/>
      <c r="G137" s="54">
        <v>-244359</v>
      </c>
      <c r="H137" s="54"/>
      <c r="I137" s="54">
        <v>1507</v>
      </c>
      <c r="J137" s="54"/>
      <c r="K137" s="54">
        <v>-244359</v>
      </c>
      <c r="L137" s="54"/>
      <c r="M137" s="54">
        <v>1507</v>
      </c>
    </row>
    <row r="138" spans="1:13" s="28" customFormat="1" ht="21.75" customHeight="1">
      <c r="A138" s="38" t="s">
        <v>173</v>
      </c>
      <c r="B138" s="64"/>
      <c r="C138" s="38"/>
      <c r="D138" s="76"/>
      <c r="E138" s="29"/>
      <c r="F138" s="29"/>
      <c r="G138" s="54">
        <v>0</v>
      </c>
      <c r="H138" s="54"/>
      <c r="I138" s="54">
        <v>-6556</v>
      </c>
      <c r="J138" s="54"/>
      <c r="K138" s="54">
        <v>0</v>
      </c>
      <c r="L138" s="54"/>
      <c r="M138" s="54">
        <v>-6556</v>
      </c>
    </row>
    <row r="139" spans="1:13" s="28" customFormat="1" ht="21.75" customHeight="1">
      <c r="A139" s="38" t="s">
        <v>120</v>
      </c>
      <c r="B139" s="64"/>
      <c r="C139" s="38"/>
      <c r="D139" s="38"/>
      <c r="E139" s="29"/>
      <c r="F139" s="29"/>
      <c r="G139" s="54">
        <v>-17833</v>
      </c>
      <c r="H139" s="54"/>
      <c r="I139" s="54">
        <v>-14563</v>
      </c>
      <c r="J139" s="54"/>
      <c r="K139" s="54">
        <v>-16746</v>
      </c>
      <c r="L139" s="54"/>
      <c r="M139" s="54">
        <v>-13476</v>
      </c>
    </row>
    <row r="140" spans="1:13" s="28" customFormat="1" ht="21.75" customHeight="1">
      <c r="A140" s="63" t="s">
        <v>169</v>
      </c>
      <c r="B140" s="64"/>
      <c r="C140" s="38"/>
      <c r="D140" s="38"/>
      <c r="E140" s="29"/>
      <c r="F140" s="29"/>
      <c r="G140" s="54">
        <v>-406950</v>
      </c>
      <c r="H140" s="54"/>
      <c r="I140" s="54">
        <v>-224400</v>
      </c>
      <c r="J140" s="54"/>
      <c r="K140" s="54">
        <v>-406950</v>
      </c>
      <c r="L140" s="54"/>
      <c r="M140" s="54">
        <v>-224400</v>
      </c>
    </row>
    <row r="141" spans="1:13" s="28" customFormat="1" ht="21.75" customHeight="1">
      <c r="A141" s="63" t="s">
        <v>192</v>
      </c>
      <c r="B141" s="64"/>
      <c r="C141" s="38"/>
      <c r="D141" s="76"/>
      <c r="E141" s="29"/>
      <c r="F141" s="29"/>
      <c r="G141" s="54">
        <v>-6515</v>
      </c>
      <c r="H141" s="54"/>
      <c r="I141" s="54">
        <v>-11227</v>
      </c>
      <c r="J141" s="54"/>
      <c r="K141" s="54">
        <v>-6515</v>
      </c>
      <c r="L141" s="54"/>
      <c r="M141" s="54">
        <v>-11227</v>
      </c>
    </row>
    <row r="142" spans="1:13" s="28" customFormat="1" ht="21.75" customHeight="1">
      <c r="A142" s="68" t="s">
        <v>164</v>
      </c>
      <c r="B142" s="64"/>
      <c r="C142" s="38"/>
      <c r="D142" s="76"/>
      <c r="E142" s="29"/>
      <c r="F142" s="29"/>
      <c r="G142" s="44">
        <f>SUM(G137:G141)</f>
        <v>-675657</v>
      </c>
      <c r="H142" s="29"/>
      <c r="I142" s="44">
        <f>SUM(I137:I141)</f>
        <v>-255239</v>
      </c>
      <c r="J142" s="41"/>
      <c r="K142" s="44">
        <f>SUM(K137:K141)</f>
        <v>-674570</v>
      </c>
      <c r="L142" s="41"/>
      <c r="M142" s="44">
        <f>SUM(M137:M141)</f>
        <v>-254152</v>
      </c>
    </row>
    <row r="143" spans="1:13" s="28" customFormat="1" ht="21.75" customHeight="1">
      <c r="A143" s="68" t="s">
        <v>130</v>
      </c>
      <c r="B143" s="64"/>
      <c r="C143" s="38"/>
      <c r="D143" s="76"/>
      <c r="E143" s="29"/>
      <c r="F143" s="29"/>
      <c r="G143" s="45">
        <f>SUM(G115,G135,G142)</f>
        <v>-1236630</v>
      </c>
      <c r="H143" s="29"/>
      <c r="I143" s="45">
        <f>SUM(I115,I135,I142)</f>
        <v>44291</v>
      </c>
      <c r="J143" s="45"/>
      <c r="K143" s="45">
        <f>SUM(K115,K135,K142)</f>
        <v>-1269497</v>
      </c>
      <c r="L143" s="59"/>
      <c r="M143" s="45">
        <f>SUM(M115,M135,M142)</f>
        <v>30863</v>
      </c>
    </row>
    <row r="144" spans="1:13" s="28" customFormat="1" ht="21.75" customHeight="1">
      <c r="A144" s="63" t="s">
        <v>121</v>
      </c>
      <c r="B144" s="64"/>
      <c r="C144" s="38"/>
      <c r="D144" s="76"/>
      <c r="E144" s="29"/>
      <c r="F144" s="29"/>
      <c r="G144" s="54">
        <f>SUM('BS'!I11)</f>
        <v>1475572</v>
      </c>
      <c r="H144" s="29"/>
      <c r="I144" s="54">
        <v>68063</v>
      </c>
      <c r="J144" s="54"/>
      <c r="K144" s="54">
        <v>1439244</v>
      </c>
      <c r="L144" s="45"/>
      <c r="M144" s="54">
        <v>51238</v>
      </c>
    </row>
    <row r="145" spans="1:13" s="28" customFormat="1" ht="21.75" customHeight="1" thickBot="1">
      <c r="A145" s="68" t="s">
        <v>122</v>
      </c>
      <c r="B145" s="64"/>
      <c r="C145" s="38"/>
      <c r="D145" s="76"/>
      <c r="E145" s="29"/>
      <c r="F145" s="29"/>
      <c r="G145" s="77">
        <f>SUM(G143:G144)</f>
        <v>238942</v>
      </c>
      <c r="H145" s="29"/>
      <c r="I145" s="77">
        <f>SUM(I143:I144)</f>
        <v>112354</v>
      </c>
      <c r="J145" s="59"/>
      <c r="K145" s="77">
        <f>SUM(K143:K144)</f>
        <v>169747</v>
      </c>
      <c r="L145" s="59"/>
      <c r="M145" s="77">
        <f>SUM(M143:M144)</f>
        <v>82101</v>
      </c>
    </row>
    <row r="146" spans="1:13" s="28" customFormat="1" ht="21.75" customHeight="1" thickTop="1">
      <c r="A146" s="38"/>
      <c r="B146" s="64"/>
      <c r="C146" s="38"/>
      <c r="D146" s="76"/>
      <c r="E146" s="59"/>
      <c r="F146" s="59"/>
      <c r="G146" s="59">
        <f>SUM(G145-'BS'!G11)</f>
        <v>0</v>
      </c>
      <c r="H146" s="59"/>
      <c r="I146" s="59"/>
      <c r="J146" s="59"/>
      <c r="K146" s="59">
        <f>SUM(K145-'BS'!K11)</f>
        <v>0</v>
      </c>
      <c r="L146" s="78"/>
      <c r="M146" s="59"/>
    </row>
    <row r="147" spans="1:13" s="28" customFormat="1" ht="21.75" customHeight="1">
      <c r="A147" s="68" t="s">
        <v>95</v>
      </c>
      <c r="B147" s="64"/>
      <c r="C147" s="38"/>
      <c r="D147" s="54"/>
      <c r="E147" s="54"/>
      <c r="F147" s="59"/>
      <c r="G147" s="54"/>
      <c r="H147" s="54"/>
      <c r="I147" s="54"/>
      <c r="J147" s="59"/>
      <c r="K147" s="70"/>
      <c r="L147" s="79"/>
      <c r="M147" s="70"/>
    </row>
    <row r="148" spans="1:9" s="28" customFormat="1" ht="21.75" customHeight="1">
      <c r="A148" s="63" t="s">
        <v>43</v>
      </c>
      <c r="B148" s="64"/>
      <c r="C148" s="38"/>
      <c r="D148" s="54"/>
      <c r="E148" s="69"/>
      <c r="F148" s="69"/>
      <c r="G148" s="54"/>
      <c r="H148" s="54"/>
      <c r="I148" s="54"/>
    </row>
    <row r="149" spans="1:13" s="28" customFormat="1" ht="21.75" customHeight="1">
      <c r="A149" s="63" t="s">
        <v>166</v>
      </c>
      <c r="B149" s="64"/>
      <c r="C149" s="38"/>
      <c r="D149" s="54"/>
      <c r="E149" s="54"/>
      <c r="F149" s="54"/>
      <c r="G149" s="45">
        <v>0</v>
      </c>
      <c r="H149" s="59"/>
      <c r="I149" s="45">
        <v>2000</v>
      </c>
      <c r="J149" s="54"/>
      <c r="K149" s="54">
        <v>0</v>
      </c>
      <c r="L149" s="54"/>
      <c r="M149" s="54">
        <v>2000</v>
      </c>
    </row>
    <row r="150" spans="1:13" s="28" customFormat="1" ht="21.75" customHeight="1">
      <c r="A150" s="63" t="s">
        <v>172</v>
      </c>
      <c r="B150" s="64"/>
      <c r="C150" s="38"/>
      <c r="D150" s="54"/>
      <c r="E150" s="54"/>
      <c r="F150" s="54"/>
      <c r="G150" s="45"/>
      <c r="H150" s="59"/>
      <c r="I150" s="45"/>
      <c r="J150" s="54"/>
      <c r="K150" s="54"/>
      <c r="L150" s="54"/>
      <c r="M150" s="54"/>
    </row>
    <row r="151" spans="1:13" s="28" customFormat="1" ht="21.75" customHeight="1">
      <c r="A151" s="63" t="s">
        <v>165</v>
      </c>
      <c r="B151" s="64"/>
      <c r="C151" s="38"/>
      <c r="D151" s="54"/>
      <c r="E151" s="54"/>
      <c r="F151" s="54"/>
      <c r="G151" s="45">
        <v>16148</v>
      </c>
      <c r="H151" s="59"/>
      <c r="I151" s="45">
        <v>46230</v>
      </c>
      <c r="J151" s="54"/>
      <c r="K151" s="54">
        <v>15450</v>
      </c>
      <c r="L151" s="54"/>
      <c r="M151" s="54">
        <v>45689</v>
      </c>
    </row>
    <row r="152" spans="1:13" s="28" customFormat="1" ht="21.75" customHeight="1">
      <c r="A152" s="63" t="s">
        <v>174</v>
      </c>
      <c r="B152" s="64"/>
      <c r="C152" s="38"/>
      <c r="D152" s="54"/>
      <c r="E152" s="54"/>
      <c r="F152" s="54"/>
      <c r="G152" s="45"/>
      <c r="H152" s="59"/>
      <c r="I152" s="45"/>
      <c r="J152" s="54"/>
      <c r="K152" s="54"/>
      <c r="L152" s="54"/>
      <c r="M152" s="54"/>
    </row>
    <row r="153" spans="1:13" s="28" customFormat="1" ht="21.75" customHeight="1">
      <c r="A153" s="63" t="s">
        <v>119</v>
      </c>
      <c r="B153" s="64"/>
      <c r="C153" s="38"/>
      <c r="D153" s="54"/>
      <c r="E153" s="54"/>
      <c r="F153" s="54"/>
      <c r="G153" s="45">
        <v>41094</v>
      </c>
      <c r="H153" s="59"/>
      <c r="I153" s="45">
        <v>24478</v>
      </c>
      <c r="J153" s="54"/>
      <c r="K153" s="54">
        <v>40994</v>
      </c>
      <c r="L153" s="54"/>
      <c r="M153" s="54">
        <v>23953</v>
      </c>
    </row>
    <row r="154" spans="1:13" s="28" customFormat="1" ht="21.75" customHeight="1">
      <c r="A154" s="63" t="s">
        <v>170</v>
      </c>
      <c r="B154" s="64"/>
      <c r="C154" s="38"/>
      <c r="D154" s="54"/>
      <c r="E154" s="54"/>
      <c r="F154" s="54"/>
      <c r="G154" s="45">
        <v>3328</v>
      </c>
      <c r="H154" s="59"/>
      <c r="I154" s="45">
        <v>734</v>
      </c>
      <c r="J154" s="54"/>
      <c r="K154" s="45">
        <v>3328</v>
      </c>
      <c r="L154" s="54"/>
      <c r="M154" s="54">
        <v>734</v>
      </c>
    </row>
    <row r="155" spans="1:6" s="28" customFormat="1" ht="21.75" customHeight="1">
      <c r="A155" s="63" t="s">
        <v>155</v>
      </c>
      <c r="B155" s="64"/>
      <c r="C155" s="38"/>
      <c r="D155" s="54"/>
      <c r="E155" s="54"/>
      <c r="F155" s="54"/>
    </row>
    <row r="156" spans="1:13" s="28" customFormat="1" ht="21.75" customHeight="1">
      <c r="A156" s="63" t="s">
        <v>138</v>
      </c>
      <c r="B156" s="64"/>
      <c r="C156" s="38"/>
      <c r="D156" s="54"/>
      <c r="E156" s="54"/>
      <c r="F156" s="54"/>
      <c r="G156" s="45">
        <v>2281</v>
      </c>
      <c r="H156" s="59"/>
      <c r="I156" s="45">
        <v>0</v>
      </c>
      <c r="J156" s="54"/>
      <c r="K156" s="45">
        <v>2281</v>
      </c>
      <c r="L156" s="54"/>
      <c r="M156" s="54">
        <v>0</v>
      </c>
    </row>
    <row r="157" spans="1:13" s="28" customFormat="1" ht="21.75" customHeight="1">
      <c r="A157" s="63" t="s">
        <v>171</v>
      </c>
      <c r="B157" s="64"/>
      <c r="C157" s="38"/>
      <c r="D157" s="54"/>
      <c r="E157" s="54"/>
      <c r="F157" s="54"/>
      <c r="G157" s="45">
        <v>150</v>
      </c>
      <c r="H157" s="59"/>
      <c r="I157" s="45">
        <v>0</v>
      </c>
      <c r="J157" s="54"/>
      <c r="K157" s="45">
        <v>150</v>
      </c>
      <c r="L157" s="54"/>
      <c r="M157" s="54">
        <v>0</v>
      </c>
    </row>
    <row r="158" spans="1:13" s="28" customFormat="1" ht="21.75" customHeight="1">
      <c r="A158" s="63"/>
      <c r="B158" s="64"/>
      <c r="C158" s="38"/>
      <c r="D158" s="54"/>
      <c r="E158" s="54"/>
      <c r="F158" s="54"/>
      <c r="G158" s="54"/>
      <c r="H158" s="54"/>
      <c r="I158" s="54"/>
      <c r="J158" s="54"/>
      <c r="K158" s="70"/>
      <c r="L158" s="29"/>
      <c r="M158" s="38"/>
    </row>
    <row r="159" spans="1:13" s="28" customFormat="1" ht="21.75" customHeight="1">
      <c r="A159" s="63" t="s">
        <v>1</v>
      </c>
      <c r="B159" s="64"/>
      <c r="C159" s="38"/>
      <c r="D159" s="38"/>
      <c r="E159" s="38"/>
      <c r="F159" s="38"/>
      <c r="G159" s="38"/>
      <c r="H159" s="38"/>
      <c r="I159" s="38"/>
      <c r="J159" s="38"/>
      <c r="K159" s="70"/>
      <c r="L159" s="29"/>
      <c r="M159" s="38"/>
    </row>
  </sheetData>
  <sheetProtection/>
  <mergeCells count="16">
    <mergeCell ref="A2:M2"/>
    <mergeCell ref="A3:M3"/>
    <mergeCell ref="A4:M4"/>
    <mergeCell ref="G6:I6"/>
    <mergeCell ref="K6:M6"/>
    <mergeCell ref="A82:M82"/>
    <mergeCell ref="G84:I84"/>
    <mergeCell ref="K84:M84"/>
    <mergeCell ref="A121:M121"/>
    <mergeCell ref="G123:I123"/>
    <mergeCell ref="K123:M123"/>
    <mergeCell ref="A41:M41"/>
    <mergeCell ref="A42:M42"/>
    <mergeCell ref="A43:M43"/>
    <mergeCell ref="G45:I45"/>
    <mergeCell ref="K45:M45"/>
  </mergeCells>
  <printOptions/>
  <pageMargins left="0.7480314960629921" right="0.15748031496062992" top="0.7874015748031497" bottom="0.2362204724409449" header="0.1968503937007874" footer="0.1968503937007874"/>
  <pageSetup horizontalDpi="600" verticalDpi="600" orientation="portrait" paperSize="9" scale="75" r:id="rId1"/>
  <rowBreaks count="3" manualBreakCount="3">
    <brk id="39" max="13" man="1"/>
    <brk id="78" max="13" man="1"/>
    <brk id="117" max="13" man="1"/>
  </rowBreaks>
  <colBreaks count="1" manualBreakCount="1">
    <brk id="13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112" zoomScaleSheetLayoutView="112" zoomScalePageLayoutView="0" workbookViewId="0" topLeftCell="A1">
      <selection activeCell="A1" sqref="A1"/>
    </sheetView>
  </sheetViews>
  <sheetFormatPr defaultColWidth="9.00390625" defaultRowHeight="23.25" customHeight="1"/>
  <cols>
    <col min="1" max="1" width="29.00390625" style="7" customWidth="1"/>
    <col min="2" max="2" width="5.375" style="7" customWidth="1"/>
    <col min="3" max="3" width="8.125" style="7" customWidth="1"/>
    <col min="4" max="4" width="15.75390625" style="7" customWidth="1"/>
    <col min="5" max="5" width="0.875" style="7" customWidth="1"/>
    <col min="6" max="6" width="15.75390625" style="7" customWidth="1"/>
    <col min="7" max="7" width="1.75390625" style="7" customWidth="1"/>
    <col min="8" max="8" width="15.75390625" style="7" customWidth="1"/>
    <col min="9" max="9" width="1.75390625" style="7" customWidth="1"/>
    <col min="10" max="10" width="15.75390625" style="7" customWidth="1"/>
    <col min="11" max="11" width="1.75390625" style="7" customWidth="1"/>
    <col min="12" max="12" width="15.75390625" style="7" customWidth="1"/>
    <col min="13" max="13" width="1.75390625" style="7" customWidth="1"/>
    <col min="14" max="14" width="20.625" style="7" customWidth="1"/>
    <col min="15" max="15" width="1.75390625" style="7" customWidth="1"/>
    <col min="16" max="16" width="15.75390625" style="7" customWidth="1"/>
    <col min="17" max="17" width="15.375" style="7" customWidth="1"/>
    <col min="18" max="16384" width="9.125" style="7" customWidth="1"/>
  </cols>
  <sheetData>
    <row r="1" spans="1:17" ht="23.25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84" t="s">
        <v>88</v>
      </c>
      <c r="Q1" s="20"/>
    </row>
    <row r="2" spans="1:17" ht="23.25" customHeight="1">
      <c r="A2" s="21" t="s">
        <v>117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20"/>
    </row>
    <row r="3" spans="1:17" ht="23.25" customHeight="1">
      <c r="A3" s="21" t="s">
        <v>99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20"/>
    </row>
    <row r="4" spans="1:17" ht="23.25" customHeight="1">
      <c r="A4" s="21" t="s">
        <v>181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20"/>
    </row>
    <row r="5" ht="23.25" customHeight="1">
      <c r="P5" s="81" t="s">
        <v>81</v>
      </c>
    </row>
    <row r="6" spans="4:16" ht="23.25" customHeight="1">
      <c r="D6" s="133" t="s">
        <v>41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4:16" s="127" customFormat="1" ht="23.25" customHeight="1"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22" t="s">
        <v>141</v>
      </c>
      <c r="O7" s="126"/>
      <c r="P7" s="126"/>
    </row>
    <row r="8" spans="4:16" s="127" customFormat="1" ht="23.25" customHeight="1"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9" t="s">
        <v>142</v>
      </c>
      <c r="O8" s="126"/>
      <c r="P8" s="126"/>
    </row>
    <row r="9" spans="4:16" s="127" customFormat="1" ht="23.25" customHeight="1"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8" t="s">
        <v>143</v>
      </c>
      <c r="O9" s="126"/>
      <c r="P9" s="126"/>
    </row>
    <row r="10" spans="4:16" ht="23.25" customHeight="1">
      <c r="D10" s="22" t="s">
        <v>49</v>
      </c>
      <c r="E10" s="22"/>
      <c r="F10" s="22"/>
      <c r="H10" s="134" t="s">
        <v>52</v>
      </c>
      <c r="I10" s="134"/>
      <c r="J10" s="134"/>
      <c r="K10" s="134"/>
      <c r="L10" s="134"/>
      <c r="M10" s="22"/>
      <c r="N10" s="8" t="s">
        <v>154</v>
      </c>
      <c r="P10" s="8" t="s">
        <v>2</v>
      </c>
    </row>
    <row r="11" spans="1:16" ht="23.25" customHeight="1">
      <c r="A11" s="8"/>
      <c r="B11" s="8"/>
      <c r="C11" s="8"/>
      <c r="D11" s="22" t="s">
        <v>50</v>
      </c>
      <c r="E11" s="22"/>
      <c r="F11" s="22" t="s">
        <v>150</v>
      </c>
      <c r="G11" s="22"/>
      <c r="H11" s="96"/>
      <c r="I11" s="96" t="s">
        <v>112</v>
      </c>
      <c r="J11" s="96"/>
      <c r="N11" s="8" t="s">
        <v>144</v>
      </c>
      <c r="O11" s="22"/>
      <c r="P11" s="8" t="s">
        <v>94</v>
      </c>
    </row>
    <row r="12" spans="1:16" ht="23.25" customHeight="1">
      <c r="A12" s="8"/>
      <c r="B12" s="8"/>
      <c r="C12" s="8"/>
      <c r="D12" s="9" t="s">
        <v>3</v>
      </c>
      <c r="E12" s="22"/>
      <c r="F12" s="9" t="s">
        <v>151</v>
      </c>
      <c r="G12" s="22"/>
      <c r="H12" s="23" t="s">
        <v>113</v>
      </c>
      <c r="I12" s="95"/>
      <c r="J12" s="23" t="s">
        <v>107</v>
      </c>
      <c r="K12" s="22"/>
      <c r="L12" s="23" t="s">
        <v>55</v>
      </c>
      <c r="M12" s="95"/>
      <c r="N12" s="23" t="s">
        <v>145</v>
      </c>
      <c r="O12" s="22"/>
      <c r="P12" s="9" t="s">
        <v>93</v>
      </c>
    </row>
    <row r="13" spans="1:16" ht="23.25" customHeight="1">
      <c r="A13" s="26" t="s">
        <v>124</v>
      </c>
      <c r="D13" s="2">
        <v>255000</v>
      </c>
      <c r="E13" s="2"/>
      <c r="F13" s="2">
        <v>0</v>
      </c>
      <c r="G13" s="4"/>
      <c r="H13" s="2">
        <v>30000</v>
      </c>
      <c r="I13" s="2"/>
      <c r="J13" s="2">
        <v>282</v>
      </c>
      <c r="K13" s="4"/>
      <c r="L13" s="2">
        <v>67301</v>
      </c>
      <c r="M13" s="2"/>
      <c r="N13" s="2">
        <v>0</v>
      </c>
      <c r="O13" s="4"/>
      <c r="P13" s="2">
        <f>SUM(D13:L13)</f>
        <v>352583</v>
      </c>
    </row>
    <row r="14" spans="1:16" ht="23.25" customHeight="1">
      <c r="A14" s="1" t="s">
        <v>135</v>
      </c>
      <c r="D14" s="4">
        <v>0</v>
      </c>
      <c r="E14" s="4"/>
      <c r="F14" s="4">
        <v>0</v>
      </c>
      <c r="G14" s="4"/>
      <c r="H14" s="4">
        <v>0</v>
      </c>
      <c r="I14" s="4"/>
      <c r="J14" s="4">
        <v>0</v>
      </c>
      <c r="K14" s="4"/>
      <c r="L14" s="92">
        <f>SUM('PL&amp;CF'!I62)</f>
        <v>244805</v>
      </c>
      <c r="M14" s="92"/>
      <c r="N14" s="92">
        <v>0</v>
      </c>
      <c r="O14" s="4"/>
      <c r="P14" s="4">
        <f>SUM(D14:L14)</f>
        <v>244805</v>
      </c>
    </row>
    <row r="15" spans="1:16" ht="23.25" customHeight="1">
      <c r="A15" s="1" t="s">
        <v>83</v>
      </c>
      <c r="D15" s="5">
        <v>0</v>
      </c>
      <c r="E15" s="4"/>
      <c r="F15" s="5">
        <v>0</v>
      </c>
      <c r="G15" s="4"/>
      <c r="H15" s="5">
        <v>0</v>
      </c>
      <c r="I15" s="2"/>
      <c r="J15" s="5">
        <v>0</v>
      </c>
      <c r="K15" s="4"/>
      <c r="L15" s="5">
        <v>0</v>
      </c>
      <c r="M15" s="4"/>
      <c r="N15" s="5">
        <v>0</v>
      </c>
      <c r="O15" s="4"/>
      <c r="P15" s="5">
        <f>SUM(D15:L15)</f>
        <v>0</v>
      </c>
    </row>
    <row r="16" spans="1:16" ht="23.25" customHeight="1">
      <c r="A16" s="1" t="s">
        <v>84</v>
      </c>
      <c r="D16" s="4">
        <f>SUM(D14:D15)</f>
        <v>0</v>
      </c>
      <c r="E16" s="4"/>
      <c r="F16" s="4">
        <f>SUM(F14:F15)</f>
        <v>0</v>
      </c>
      <c r="G16" s="4"/>
      <c r="H16" s="4">
        <f>SUM(H14:H15)</f>
        <v>0</v>
      </c>
      <c r="I16" s="4"/>
      <c r="J16" s="4">
        <f>SUM(J14:J15)</f>
        <v>0</v>
      </c>
      <c r="K16" s="4"/>
      <c r="L16" s="4">
        <f>SUM(L14:L15)</f>
        <v>244805</v>
      </c>
      <c r="M16" s="4"/>
      <c r="N16" s="4">
        <f>SUM(N14:N15)</f>
        <v>0</v>
      </c>
      <c r="O16" s="4"/>
      <c r="P16" s="4">
        <f>SUM(P14:P15)</f>
        <v>244805</v>
      </c>
    </row>
    <row r="17" spans="1:16" ht="23.25" customHeight="1">
      <c r="A17" s="1" t="s">
        <v>136</v>
      </c>
      <c r="D17" s="3">
        <v>0</v>
      </c>
      <c r="E17" s="3"/>
      <c r="F17" s="3">
        <v>0</v>
      </c>
      <c r="G17" s="92"/>
      <c r="H17" s="3">
        <v>0</v>
      </c>
      <c r="I17" s="3"/>
      <c r="J17" s="3">
        <v>0</v>
      </c>
      <c r="K17" s="3"/>
      <c r="L17" s="3">
        <v>-224400</v>
      </c>
      <c r="M17" s="3"/>
      <c r="N17" s="3">
        <v>0</v>
      </c>
      <c r="O17" s="92"/>
      <c r="P17" s="92">
        <f>SUM(D17:L17)</f>
        <v>-224400</v>
      </c>
    </row>
    <row r="18" spans="1:16" ht="23.25" customHeight="1" thickBot="1">
      <c r="A18" s="10" t="s">
        <v>178</v>
      </c>
      <c r="D18" s="6">
        <f>SUM(D13,D16:D17)</f>
        <v>255000</v>
      </c>
      <c r="E18" s="4"/>
      <c r="F18" s="6">
        <f>SUM(F13,F16:F17)</f>
        <v>0</v>
      </c>
      <c r="G18" s="4"/>
      <c r="H18" s="6">
        <f>SUM(H13,H16:H17)</f>
        <v>30000</v>
      </c>
      <c r="I18" s="4"/>
      <c r="J18" s="6">
        <f>SUM(J13,J16:J17)</f>
        <v>282</v>
      </c>
      <c r="K18" s="4"/>
      <c r="L18" s="6">
        <f>SUM(L13,L16:L17)</f>
        <v>87706</v>
      </c>
      <c r="M18" s="4"/>
      <c r="N18" s="6">
        <f>SUM(N13,N16:N17)</f>
        <v>0</v>
      </c>
      <c r="O18" s="4"/>
      <c r="P18" s="6">
        <f>SUM(P13,P16:P17)</f>
        <v>372988</v>
      </c>
    </row>
    <row r="19" spans="4:16" ht="23.25" customHeight="1" thickTop="1"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23.25" customHeight="1">
      <c r="A20" s="26" t="s">
        <v>133</v>
      </c>
      <c r="D20" s="3">
        <v>345000</v>
      </c>
      <c r="E20" s="3"/>
      <c r="F20" s="3">
        <v>1315440</v>
      </c>
      <c r="G20" s="92"/>
      <c r="H20" s="3">
        <v>34500</v>
      </c>
      <c r="I20" s="3"/>
      <c r="J20" s="3">
        <v>282</v>
      </c>
      <c r="K20" s="3"/>
      <c r="L20" s="3">
        <v>148649</v>
      </c>
      <c r="M20" s="3"/>
      <c r="N20" s="3">
        <v>0</v>
      </c>
      <c r="O20" s="92"/>
      <c r="P20" s="3">
        <f>SUM(D20:L20)</f>
        <v>1843871</v>
      </c>
    </row>
    <row r="21" spans="1:16" ht="23.25" customHeight="1">
      <c r="A21" s="1" t="s">
        <v>135</v>
      </c>
      <c r="D21" s="3">
        <v>0</v>
      </c>
      <c r="E21" s="3"/>
      <c r="F21" s="3">
        <v>0</v>
      </c>
      <c r="G21" s="3"/>
      <c r="H21" s="3">
        <v>0</v>
      </c>
      <c r="I21" s="3"/>
      <c r="J21" s="3">
        <v>0</v>
      </c>
      <c r="K21" s="3"/>
      <c r="L21" s="3">
        <f>'PL&amp;CF'!G62</f>
        <v>547403</v>
      </c>
      <c r="M21" s="3"/>
      <c r="N21" s="3">
        <v>0</v>
      </c>
      <c r="O21" s="92"/>
      <c r="P21" s="3">
        <f>SUM(H21:L21)</f>
        <v>547403</v>
      </c>
    </row>
    <row r="22" spans="1:16" ht="23.25" customHeight="1">
      <c r="A22" s="1" t="s">
        <v>83</v>
      </c>
      <c r="D22" s="125">
        <v>0</v>
      </c>
      <c r="E22" s="92"/>
      <c r="F22" s="125">
        <v>0</v>
      </c>
      <c r="G22" s="92"/>
      <c r="H22" s="125">
        <v>0</v>
      </c>
      <c r="I22" s="3"/>
      <c r="J22" s="125">
        <v>0</v>
      </c>
      <c r="K22" s="3"/>
      <c r="L22" s="125">
        <v>0</v>
      </c>
      <c r="M22" s="92"/>
      <c r="N22" s="125">
        <f>'PL&amp;CF'!G68</f>
        <v>1824</v>
      </c>
      <c r="O22" s="92"/>
      <c r="P22" s="125">
        <f>SUM(D22:N22)</f>
        <v>1824</v>
      </c>
    </row>
    <row r="23" spans="1:16" ht="23.25" customHeight="1">
      <c r="A23" s="1" t="s">
        <v>84</v>
      </c>
      <c r="D23" s="92">
        <f>SUM(D21:D22)</f>
        <v>0</v>
      </c>
      <c r="E23" s="92"/>
      <c r="F23" s="92">
        <f>SUM(F21:F22)</f>
        <v>0</v>
      </c>
      <c r="G23" s="92"/>
      <c r="H23" s="92">
        <f>SUM(H21:H22)</f>
        <v>0</v>
      </c>
      <c r="I23" s="92"/>
      <c r="J23" s="92">
        <f>SUM(J21:J22)</f>
        <v>0</v>
      </c>
      <c r="K23" s="92"/>
      <c r="L23" s="92">
        <f>SUM(L21:L22)</f>
        <v>547403</v>
      </c>
      <c r="M23" s="92"/>
      <c r="N23" s="92">
        <f>SUM(N21:N22)</f>
        <v>1824</v>
      </c>
      <c r="O23" s="92"/>
      <c r="P23" s="92">
        <f>SUM(P21:P22)</f>
        <v>549227</v>
      </c>
    </row>
    <row r="24" spans="1:16" ht="23.25" customHeight="1">
      <c r="A24" s="1" t="s">
        <v>136</v>
      </c>
      <c r="D24" s="3">
        <v>0</v>
      </c>
      <c r="E24" s="3"/>
      <c r="F24" s="3">
        <v>0</v>
      </c>
      <c r="G24" s="92"/>
      <c r="H24" s="3">
        <v>0</v>
      </c>
      <c r="I24" s="3"/>
      <c r="J24" s="3">
        <v>0</v>
      </c>
      <c r="K24" s="3"/>
      <c r="L24" s="3">
        <v>-407100</v>
      </c>
      <c r="M24" s="3"/>
      <c r="N24" s="3">
        <v>0</v>
      </c>
      <c r="O24" s="92"/>
      <c r="P24" s="92">
        <f>SUM(D24:L24)</f>
        <v>-407100</v>
      </c>
    </row>
    <row r="25" spans="1:16" ht="23.25" customHeight="1" thickBot="1">
      <c r="A25" s="10" t="s">
        <v>179</v>
      </c>
      <c r="D25" s="6">
        <f>SUM(D20,D23:D24)</f>
        <v>345000</v>
      </c>
      <c r="E25" s="4"/>
      <c r="F25" s="6">
        <f>SUM(F20,F23:F24)</f>
        <v>1315440</v>
      </c>
      <c r="G25" s="4"/>
      <c r="H25" s="6">
        <f>SUM(H20,H23:H24)</f>
        <v>34500</v>
      </c>
      <c r="I25" s="4"/>
      <c r="J25" s="6">
        <f>SUM(J20,J23:J24)</f>
        <v>282</v>
      </c>
      <c r="K25" s="4"/>
      <c r="L25" s="6">
        <f>SUM(L20,L23:L24)</f>
        <v>288952</v>
      </c>
      <c r="M25" s="4"/>
      <c r="N25" s="6">
        <f>SUM(N20,N23:N24)</f>
        <v>1824</v>
      </c>
      <c r="O25" s="4"/>
      <c r="P25" s="6">
        <f>SUM(P20,P23:P24)</f>
        <v>1985998</v>
      </c>
    </row>
    <row r="26" spans="1:16" ht="23.25" customHeight="1" thickTop="1">
      <c r="A26" s="10"/>
      <c r="D26" s="3">
        <f>SUM(D20-'BS'!I69)</f>
        <v>0</v>
      </c>
      <c r="E26" s="3"/>
      <c r="F26" s="3">
        <f>F20-'BS'!G70</f>
        <v>0</v>
      </c>
      <c r="H26" s="3">
        <f>SUM(H20-'BS'!I73)</f>
        <v>0</v>
      </c>
      <c r="J26" s="3">
        <f>SUM(J18-'BS'!I74)</f>
        <v>0</v>
      </c>
      <c r="L26" s="3">
        <f>SUM(L20-'BS'!I75)</f>
        <v>0</v>
      </c>
      <c r="M26" s="3"/>
      <c r="N26" s="3">
        <f>N20-'BS'!I76</f>
        <v>0</v>
      </c>
      <c r="P26" s="3">
        <f>SUM(P20-'BS'!I77)</f>
        <v>0</v>
      </c>
    </row>
    <row r="27" spans="1:16" ht="23.25" customHeight="1">
      <c r="A27" s="10"/>
      <c r="D27" s="4">
        <f>SUM(D25-'BS'!G69)</f>
        <v>0</v>
      </c>
      <c r="E27" s="4"/>
      <c r="F27" s="4">
        <f>F25-'BS'!I70</f>
        <v>0</v>
      </c>
      <c r="G27" s="4"/>
      <c r="H27" s="4">
        <f>SUM(H25-'BS'!G73)</f>
        <v>0</v>
      </c>
      <c r="I27" s="4"/>
      <c r="J27" s="4">
        <f>SUM(J25-'BS'!G74)</f>
        <v>0</v>
      </c>
      <c r="K27" s="4"/>
      <c r="L27" s="4">
        <f>SUM(L25-'BS'!G75)</f>
        <v>0</v>
      </c>
      <c r="M27" s="4"/>
      <c r="N27" s="4">
        <f>N25-'BS'!G76</f>
        <v>0</v>
      </c>
      <c r="O27" s="4"/>
      <c r="P27" s="4">
        <f>SUM(P25-'BS'!G77)</f>
        <v>0</v>
      </c>
    </row>
    <row r="28" ht="23.25" customHeight="1">
      <c r="A28" s="1" t="s">
        <v>1</v>
      </c>
    </row>
  </sheetData>
  <sheetProtection/>
  <mergeCells count="2">
    <mergeCell ref="D6:P6"/>
    <mergeCell ref="H10:L10"/>
  </mergeCells>
  <printOptions/>
  <pageMargins left="0.984251968503937" right="0.15748031496062992" top="0.7874015748031497" bottom="0.3937007874015748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21.75" customHeight="1"/>
  <cols>
    <col min="1" max="1" width="37.875" style="1" customWidth="1"/>
    <col min="2" max="2" width="6.00390625" style="1" customWidth="1"/>
    <col min="3" max="3" width="15.75390625" style="1" customWidth="1"/>
    <col min="4" max="4" width="1.37890625" style="1" customWidth="1"/>
    <col min="5" max="5" width="15.75390625" style="1" customWidth="1"/>
    <col min="6" max="6" width="1.875" style="1" customWidth="1"/>
    <col min="7" max="7" width="15.75390625" style="1" customWidth="1"/>
    <col min="8" max="8" width="1.875" style="1" customWidth="1"/>
    <col min="9" max="9" width="15.75390625" style="1" customWidth="1"/>
    <col min="10" max="10" width="1.875" style="1" customWidth="1"/>
    <col min="11" max="11" width="20.875" style="1" customWidth="1"/>
    <col min="12" max="12" width="1.875" style="1" customWidth="1"/>
    <col min="13" max="13" width="15.75390625" style="1" customWidth="1"/>
    <col min="14" max="16384" width="9.125" style="1" customWidth="1"/>
  </cols>
  <sheetData>
    <row r="1" spans="1:13" ht="21.75" customHeight="1">
      <c r="A1" s="1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84" t="s">
        <v>88</v>
      </c>
    </row>
    <row r="2" spans="1:13" ht="21.75" customHeight="1">
      <c r="A2" s="21" t="s">
        <v>117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.75" customHeight="1">
      <c r="A3" s="10" t="s">
        <v>100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21.75" customHeight="1">
      <c r="A4" s="21" t="s">
        <v>180</v>
      </c>
      <c r="B4" s="15"/>
      <c r="C4" s="15"/>
      <c r="D4" s="15"/>
      <c r="E4" s="15"/>
      <c r="F4" s="15"/>
      <c r="G4" s="15"/>
      <c r="H4" s="15"/>
      <c r="L4" s="15"/>
      <c r="M4" s="15"/>
      <c r="O4" s="15"/>
    </row>
    <row r="5" spans="1:13" ht="21.75" customHeight="1">
      <c r="A5" s="135" t="s">
        <v>81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3:13" ht="21.75" customHeight="1">
      <c r="C6" s="136" t="s">
        <v>42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3" s="13" customFormat="1" ht="21.75" customHeight="1">
      <c r="C7" s="128"/>
      <c r="D7" s="128"/>
      <c r="E7" s="128"/>
      <c r="F7" s="128"/>
      <c r="G7" s="128"/>
      <c r="H7" s="128"/>
      <c r="I7" s="128"/>
      <c r="J7" s="128"/>
      <c r="K7" s="22" t="s">
        <v>141</v>
      </c>
      <c r="L7" s="128"/>
      <c r="M7" s="128"/>
    </row>
    <row r="8" spans="3:13" s="13" customFormat="1" ht="21.75" customHeight="1">
      <c r="C8" s="128"/>
      <c r="D8" s="128"/>
      <c r="E8" s="128"/>
      <c r="F8" s="128"/>
      <c r="G8" s="128"/>
      <c r="H8" s="128"/>
      <c r="I8" s="128"/>
      <c r="J8" s="128"/>
      <c r="K8" s="9" t="s">
        <v>142</v>
      </c>
      <c r="L8" s="128"/>
      <c r="M8" s="128"/>
    </row>
    <row r="9" spans="3:13" s="13" customFormat="1" ht="21.75" customHeight="1">
      <c r="C9" s="128"/>
      <c r="D9" s="128"/>
      <c r="E9" s="128"/>
      <c r="F9" s="128"/>
      <c r="G9" s="128"/>
      <c r="H9" s="128"/>
      <c r="I9" s="128"/>
      <c r="J9" s="128"/>
      <c r="K9" s="8" t="s">
        <v>143</v>
      </c>
      <c r="L9" s="128"/>
      <c r="M9" s="128"/>
    </row>
    <row r="10" spans="3:13" ht="21.75" customHeight="1">
      <c r="C10" s="14" t="s">
        <v>49</v>
      </c>
      <c r="D10" s="14"/>
      <c r="E10" s="14"/>
      <c r="G10" s="137" t="s">
        <v>45</v>
      </c>
      <c r="H10" s="137"/>
      <c r="I10" s="137"/>
      <c r="J10" s="14"/>
      <c r="K10" s="8" t="s">
        <v>154</v>
      </c>
      <c r="M10" s="8" t="s">
        <v>2</v>
      </c>
    </row>
    <row r="11" spans="3:13" s="11" customFormat="1" ht="21.75" customHeight="1">
      <c r="C11" s="14" t="s">
        <v>50</v>
      </c>
      <c r="D11" s="14"/>
      <c r="E11" s="22" t="s">
        <v>150</v>
      </c>
      <c r="F11" s="14"/>
      <c r="G11" s="11" t="s">
        <v>114</v>
      </c>
      <c r="K11" s="8" t="s">
        <v>144</v>
      </c>
      <c r="M11" s="8" t="s">
        <v>94</v>
      </c>
    </row>
    <row r="12" spans="1:13" s="11" customFormat="1" ht="21.75" customHeight="1">
      <c r="A12" s="17"/>
      <c r="B12" s="18"/>
      <c r="C12" s="16" t="s">
        <v>3</v>
      </c>
      <c r="D12" s="14"/>
      <c r="E12" s="9" t="s">
        <v>151</v>
      </c>
      <c r="F12" s="14"/>
      <c r="G12" s="16" t="s">
        <v>57</v>
      </c>
      <c r="I12" s="16" t="s">
        <v>55</v>
      </c>
      <c r="J12" s="14"/>
      <c r="K12" s="23" t="s">
        <v>145</v>
      </c>
      <c r="L12" s="14"/>
      <c r="M12" s="9" t="s">
        <v>93</v>
      </c>
    </row>
    <row r="13" spans="1:13" s="11" customFormat="1" ht="21.75" customHeight="1">
      <c r="A13" s="26" t="s">
        <v>124</v>
      </c>
      <c r="B13" s="18"/>
      <c r="C13" s="4">
        <v>255000</v>
      </c>
      <c r="D13" s="4"/>
      <c r="E13" s="4">
        <v>0</v>
      </c>
      <c r="F13" s="24"/>
      <c r="G13" s="4">
        <v>30000</v>
      </c>
      <c r="H13" s="4"/>
      <c r="I13" s="4">
        <v>104136</v>
      </c>
      <c r="J13" s="4"/>
      <c r="K13" s="4">
        <v>0</v>
      </c>
      <c r="L13" s="24"/>
      <c r="M13" s="4">
        <f>SUM(C13:I13)</f>
        <v>389136</v>
      </c>
    </row>
    <row r="14" spans="1:13" s="11" customFormat="1" ht="21.75" customHeight="1">
      <c r="A14" s="1" t="s">
        <v>135</v>
      </c>
      <c r="B14" s="18"/>
      <c r="C14" s="4">
        <v>0</v>
      </c>
      <c r="D14" s="4"/>
      <c r="E14" s="4">
        <v>0</v>
      </c>
      <c r="F14" s="24"/>
      <c r="G14" s="4">
        <v>0</v>
      </c>
      <c r="H14" s="4"/>
      <c r="I14" s="4">
        <f>SUM('PL&amp;CF'!M62)</f>
        <v>246148</v>
      </c>
      <c r="J14" s="4"/>
      <c r="K14" s="4">
        <f>SUM('PL&amp;CF'!O31)</f>
        <v>0</v>
      </c>
      <c r="L14" s="24"/>
      <c r="M14" s="24">
        <f>SUM(C14:I14)</f>
        <v>246148</v>
      </c>
    </row>
    <row r="15" spans="1:13" s="11" customFormat="1" ht="21.75" customHeight="1">
      <c r="A15" s="1" t="s">
        <v>83</v>
      </c>
      <c r="B15" s="18"/>
      <c r="C15" s="5">
        <v>0</v>
      </c>
      <c r="D15" s="4"/>
      <c r="E15" s="5">
        <v>0</v>
      </c>
      <c r="F15" s="24"/>
      <c r="G15" s="5">
        <v>0</v>
      </c>
      <c r="H15" s="4"/>
      <c r="I15" s="5">
        <v>0</v>
      </c>
      <c r="J15" s="4"/>
      <c r="K15" s="5">
        <v>0</v>
      </c>
      <c r="L15" s="24"/>
      <c r="M15" s="25">
        <f>SUM(C15:K15)</f>
        <v>0</v>
      </c>
    </row>
    <row r="16" spans="1:13" s="11" customFormat="1" ht="21.75" customHeight="1">
      <c r="A16" s="1" t="s">
        <v>84</v>
      </c>
      <c r="B16" s="18"/>
      <c r="C16" s="4">
        <f>SUM(C14:C15)</f>
        <v>0</v>
      </c>
      <c r="D16" s="4"/>
      <c r="E16" s="4">
        <f>SUM(E14:E15)</f>
        <v>0</v>
      </c>
      <c r="F16" s="24"/>
      <c r="G16" s="4">
        <f>SUM(G14:G15)</f>
        <v>0</v>
      </c>
      <c r="H16" s="4"/>
      <c r="I16" s="4">
        <f>SUM(I14:I15)</f>
        <v>246148</v>
      </c>
      <c r="J16" s="4"/>
      <c r="K16" s="4">
        <f>SUM(K14:K15)</f>
        <v>0</v>
      </c>
      <c r="L16" s="24"/>
      <c r="M16" s="4">
        <f>SUM(M14:M15)</f>
        <v>246148</v>
      </c>
    </row>
    <row r="17" spans="1:13" s="11" customFormat="1" ht="21.75" customHeight="1">
      <c r="A17" s="1" t="s">
        <v>136</v>
      </c>
      <c r="B17" s="18"/>
      <c r="C17" s="5">
        <v>0</v>
      </c>
      <c r="D17" s="4"/>
      <c r="E17" s="5">
        <v>0</v>
      </c>
      <c r="F17" s="24"/>
      <c r="G17" s="5">
        <v>0</v>
      </c>
      <c r="H17" s="4"/>
      <c r="I17" s="5">
        <v>-224400</v>
      </c>
      <c r="J17" s="4"/>
      <c r="K17" s="5">
        <v>0</v>
      </c>
      <c r="L17" s="24"/>
      <c r="M17" s="25">
        <f>SUM(C17:I17)</f>
        <v>-224400</v>
      </c>
    </row>
    <row r="18" spans="1:13" s="11" customFormat="1" ht="21.75" customHeight="1" thickBot="1">
      <c r="A18" s="10" t="s">
        <v>178</v>
      </c>
      <c r="B18" s="18"/>
      <c r="C18" s="12">
        <f>SUM(C13,C16:C17)</f>
        <v>255000</v>
      </c>
      <c r="D18" s="4"/>
      <c r="E18" s="12">
        <f>SUM(E13,E16:E17)</f>
        <v>0</v>
      </c>
      <c r="F18" s="24"/>
      <c r="G18" s="12">
        <f>SUM(G13,G16:G17)</f>
        <v>30000</v>
      </c>
      <c r="H18" s="4"/>
      <c r="I18" s="12">
        <f>SUM(I13,I16:I17)</f>
        <v>125884</v>
      </c>
      <c r="J18" s="4"/>
      <c r="K18" s="12">
        <f>SUM(K13,K16:K17)</f>
        <v>0</v>
      </c>
      <c r="L18" s="24"/>
      <c r="M18" s="12">
        <f>SUM(M13,M16:M17)</f>
        <v>410884</v>
      </c>
    </row>
    <row r="19" spans="1:13" s="11" customFormat="1" ht="21.75" customHeight="1" thickTop="1">
      <c r="A19" s="1"/>
      <c r="B19" s="18"/>
      <c r="C19" s="4"/>
      <c r="D19" s="4"/>
      <c r="E19" s="4"/>
      <c r="F19" s="24"/>
      <c r="G19" s="4"/>
      <c r="H19" s="4"/>
      <c r="I19" s="4"/>
      <c r="J19" s="4"/>
      <c r="K19" s="4"/>
      <c r="L19" s="24"/>
      <c r="M19" s="24"/>
    </row>
    <row r="20" spans="1:13" s="11" customFormat="1" ht="21.75" customHeight="1">
      <c r="A20" s="26" t="s">
        <v>133</v>
      </c>
      <c r="B20" s="18"/>
      <c r="C20" s="4">
        <v>345000</v>
      </c>
      <c r="D20" s="4"/>
      <c r="E20" s="4">
        <v>1315440</v>
      </c>
      <c r="F20" s="24"/>
      <c r="G20" s="4">
        <v>34500</v>
      </c>
      <c r="H20" s="4"/>
      <c r="I20" s="4">
        <v>178618</v>
      </c>
      <c r="J20" s="4"/>
      <c r="K20" s="4">
        <v>0</v>
      </c>
      <c r="L20" s="24"/>
      <c r="M20" s="24">
        <f>SUM(C20:I20)</f>
        <v>1873558</v>
      </c>
    </row>
    <row r="21" spans="1:14" ht="21.75" customHeight="1">
      <c r="A21" s="1" t="s">
        <v>135</v>
      </c>
      <c r="B21" s="10"/>
      <c r="C21" s="4">
        <v>0</v>
      </c>
      <c r="D21" s="4"/>
      <c r="E21" s="4">
        <v>0</v>
      </c>
      <c r="F21" s="24"/>
      <c r="G21" s="4" t="s">
        <v>106</v>
      </c>
      <c r="H21" s="4"/>
      <c r="I21" s="4">
        <f>'PL&amp;CF'!K62</f>
        <v>521777</v>
      </c>
      <c r="J21" s="4"/>
      <c r="K21" s="4">
        <v>0</v>
      </c>
      <c r="L21" s="24"/>
      <c r="M21" s="24">
        <f>SUM(C21:L21)</f>
        <v>521777</v>
      </c>
      <c r="N21" s="13"/>
    </row>
    <row r="22" spans="1:14" ht="21.75" customHeight="1">
      <c r="A22" s="1" t="s">
        <v>83</v>
      </c>
      <c r="B22" s="10"/>
      <c r="C22" s="5">
        <v>0</v>
      </c>
      <c r="D22" s="4"/>
      <c r="E22" s="5">
        <v>0</v>
      </c>
      <c r="F22" s="24"/>
      <c r="G22" s="5">
        <v>0</v>
      </c>
      <c r="H22" s="4"/>
      <c r="I22" s="5">
        <v>0</v>
      </c>
      <c r="J22" s="4"/>
      <c r="K22" s="5">
        <f>'PL&amp;CF'!K68</f>
        <v>1824</v>
      </c>
      <c r="L22" s="24"/>
      <c r="M22" s="25">
        <f>SUM(C22:K22)</f>
        <v>1824</v>
      </c>
      <c r="N22" s="13"/>
    </row>
    <row r="23" spans="1:13" s="14" customFormat="1" ht="21.75" customHeight="1">
      <c r="A23" s="13" t="s">
        <v>84</v>
      </c>
      <c r="B23" s="130"/>
      <c r="C23" s="4">
        <f>SUM(C21:C22)</f>
        <v>0</v>
      </c>
      <c r="D23" s="4"/>
      <c r="E23" s="4">
        <f>SUM(E21:E22)</f>
        <v>0</v>
      </c>
      <c r="F23" s="24"/>
      <c r="G23" s="4">
        <f>SUM(G21:G22)</f>
        <v>0</v>
      </c>
      <c r="H23" s="4"/>
      <c r="I23" s="4">
        <f>SUM(I21:I22)</f>
        <v>521777</v>
      </c>
      <c r="J23" s="4"/>
      <c r="K23" s="4">
        <f>SUM(K21:K22)</f>
        <v>1824</v>
      </c>
      <c r="L23" s="24"/>
      <c r="M23" s="4">
        <f>SUM(M21:M22)</f>
        <v>523601</v>
      </c>
    </row>
    <row r="24" spans="1:13" s="11" customFormat="1" ht="21.75" customHeight="1">
      <c r="A24" s="1" t="s">
        <v>136</v>
      </c>
      <c r="B24" s="18"/>
      <c r="C24" s="5">
        <v>0</v>
      </c>
      <c r="D24" s="4"/>
      <c r="E24" s="5">
        <v>0</v>
      </c>
      <c r="F24" s="24"/>
      <c r="G24" s="5">
        <v>0</v>
      </c>
      <c r="H24" s="4"/>
      <c r="I24" s="5">
        <v>-407100</v>
      </c>
      <c r="J24" s="4"/>
      <c r="K24" s="5">
        <v>0</v>
      </c>
      <c r="L24" s="24"/>
      <c r="M24" s="25">
        <f>SUM(C24:I24)</f>
        <v>-407100</v>
      </c>
    </row>
    <row r="25" spans="1:14" ht="21.75" customHeight="1" thickBot="1">
      <c r="A25" s="10" t="s">
        <v>179</v>
      </c>
      <c r="C25" s="12">
        <f>SUM(C20,C23:C24)</f>
        <v>345000</v>
      </c>
      <c r="D25" s="4"/>
      <c r="E25" s="12">
        <f>SUM(E20,E23:E24)</f>
        <v>1315440</v>
      </c>
      <c r="F25" s="4"/>
      <c r="G25" s="12">
        <f>SUM(G20,G23:G24)</f>
        <v>34500</v>
      </c>
      <c r="H25" s="4"/>
      <c r="I25" s="12">
        <f>SUM(I20,I23:I24)</f>
        <v>293295</v>
      </c>
      <c r="J25" s="4"/>
      <c r="K25" s="12">
        <f>SUM(K20,K23:K24)</f>
        <v>1824</v>
      </c>
      <c r="L25" s="4"/>
      <c r="M25" s="12">
        <f>SUM(M20,M23:M24)</f>
        <v>1990059</v>
      </c>
      <c r="N25" s="13"/>
    </row>
    <row r="26" spans="1:14" ht="21.75" customHeight="1" thickTop="1">
      <c r="A26" s="10"/>
      <c r="C26" s="3">
        <f>SUM(C20-'BS'!I69)</f>
        <v>0</v>
      </c>
      <c r="D26" s="3"/>
      <c r="E26" s="3">
        <f>SUM(E20-'BS'!K70)</f>
        <v>0</v>
      </c>
      <c r="G26" s="3">
        <f>SUM(G20-'BS'!M73)</f>
        <v>0</v>
      </c>
      <c r="I26" s="3">
        <f>SUM(I20-'BS'!M75)</f>
        <v>0</v>
      </c>
      <c r="J26" s="3"/>
      <c r="K26" s="3">
        <f>SUM(K20-'BS'!O75)</f>
        <v>0</v>
      </c>
      <c r="M26" s="3">
        <f>SUM(M20-'BS'!M77)</f>
        <v>0</v>
      </c>
      <c r="N26" s="13"/>
    </row>
    <row r="27" spans="1:14" ht="21.75" customHeight="1">
      <c r="A27" s="10"/>
      <c r="C27" s="4">
        <f>SUM(C25-'BS'!K69)</f>
        <v>0</v>
      </c>
      <c r="D27" s="4"/>
      <c r="E27" s="4">
        <f>SUM(E25-'BS'!K70)</f>
        <v>0</v>
      </c>
      <c r="F27" s="4"/>
      <c r="G27" s="4">
        <f>SUM(G25-'BS'!K73)</f>
        <v>0</v>
      </c>
      <c r="H27" s="4"/>
      <c r="I27" s="4">
        <f>SUM(I25-'BS'!K75)</f>
        <v>0</v>
      </c>
      <c r="J27" s="4"/>
      <c r="K27" s="4">
        <f>SUM(K25-'BS'!K76)</f>
        <v>0</v>
      </c>
      <c r="L27" s="4"/>
      <c r="M27" s="4">
        <f>SUM(M25-'BS'!K77)</f>
        <v>0</v>
      </c>
      <c r="N27" s="13"/>
    </row>
    <row r="28" spans="1:14" ht="21.75" customHeight="1">
      <c r="A28" s="1" t="s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3"/>
    </row>
    <row r="29" spans="3:14" ht="21.75" customHeight="1">
      <c r="C29" s="3"/>
      <c r="D29" s="3"/>
      <c r="E29" s="3"/>
      <c r="G29" s="3"/>
      <c r="I29" s="3"/>
      <c r="J29" s="3"/>
      <c r="K29" s="3"/>
      <c r="M29" s="3"/>
      <c r="N29" s="13"/>
    </row>
    <row r="30" ht="21.75" customHeight="1">
      <c r="N30" s="13"/>
    </row>
  </sheetData>
  <sheetProtection/>
  <mergeCells count="3">
    <mergeCell ref="A5:M5"/>
    <mergeCell ref="C6:M6"/>
    <mergeCell ref="G10:I10"/>
  </mergeCells>
  <printOptions/>
  <pageMargins left="0.984251968503937" right="0.1968503937007874" top="0.7874015748031497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kanjana.j</cp:lastModifiedBy>
  <cp:lastPrinted>2016-11-02T12:22:41Z</cp:lastPrinted>
  <dcterms:created xsi:type="dcterms:W3CDTF">2001-01-10T04:49:56Z</dcterms:created>
  <dcterms:modified xsi:type="dcterms:W3CDTF">2016-11-11T13:00:19Z</dcterms:modified>
  <cp:category/>
  <cp:version/>
  <cp:contentType/>
  <cp:contentStatus/>
</cp:coreProperties>
</file>