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activeTab="0"/>
  </bookViews>
  <sheets>
    <sheet name="BS" sheetId="1" r:id="rId1"/>
    <sheet name="PL" sheetId="2" r:id="rId2"/>
    <sheet name="EQ รวม" sheetId="3" r:id="rId3"/>
    <sheet name="EQ เฉพาะกิจการ" sheetId="4" r:id="rId4"/>
    <sheet name="CF" sheetId="5" r:id="rId5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<sst xmlns="http://schemas.openxmlformats.org/spreadsheetml/2006/main" count="394" uniqueCount="197">
  <si>
    <t>หมายเหตุ</t>
  </si>
  <si>
    <t>สินทรัพย์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</si>
  <si>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</si>
  <si>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</si>
  <si>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</si>
  <si>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</si>
  <si>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>หนี้สินหมุนเวียน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</si>
  <si>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</si>
  <si>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</si>
  <si>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</si>
  <si>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</si>
  <si>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</si>
  <si>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</si>
  <si>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>รวมหนี้สินและส่วนของผู้ถือหุ้น</t>
  </si>
  <si>
    <t>รายได้</t>
  </si>
  <si>
    <t>ต้นทุนขาย</t>
  </si>
  <si>
    <t>งบการเงินรวม</t>
  </si>
  <si>
    <t xml:space="preserve"> </t>
  </si>
  <si>
    <t>รวมหนี้สินไม่หมุนเวียน</t>
  </si>
  <si>
    <t>กำไรสะสม</t>
  </si>
  <si>
    <t xml:space="preserve">รายได้จากการขาย </t>
  </si>
  <si>
    <t>กระแสเงินสดจากกิจกรรมดำเนินงาน</t>
  </si>
  <si>
    <t>กระแสเงินสดจากกิจกรรมลงทุน</t>
  </si>
  <si>
    <t>กฎหมาย</t>
  </si>
  <si>
    <t>เงินสดและรายการเทียบเท่าเงินสด</t>
  </si>
  <si>
    <t>ส่วนเกิน</t>
  </si>
  <si>
    <t>กระแสเงินสดจากกิจกรรมจัดหาเงิน</t>
  </si>
  <si>
    <t>สินทรัพย์หมุนเวียน</t>
  </si>
  <si>
    <t>สินทรัพย์หมุนเวียนอื่น</t>
  </si>
  <si>
    <t xml:space="preserve">   ทุนจดทะเบียน</t>
  </si>
  <si>
    <t xml:space="preserve">   ทุนที่ออกและชำระแล้ว</t>
  </si>
  <si>
    <t>งบการเงินเฉพาะกิจการ</t>
  </si>
  <si>
    <t xml:space="preserve">เงินลงทุนในบริษัทย่อย </t>
  </si>
  <si>
    <t>สินทรัพย์ไม่หมุนเวียนอื่น</t>
  </si>
  <si>
    <t xml:space="preserve">   จัดสรรแล้ว </t>
  </si>
  <si>
    <t xml:space="preserve">รวมส่วนของผู้ถือหุ้น </t>
  </si>
  <si>
    <t>รวมรายได้</t>
  </si>
  <si>
    <t>รวมส่วนของ</t>
  </si>
  <si>
    <t>จ่ายดอกเบี้ย</t>
  </si>
  <si>
    <t>สินค้าคงเหลือ</t>
  </si>
  <si>
    <t xml:space="preserve">ที่ดิน อาคารและอุปกรณ์ </t>
  </si>
  <si>
    <t>รับดอกเบี้ย</t>
  </si>
  <si>
    <t>ต้นทุนทางการเงิน</t>
  </si>
  <si>
    <t>ค่าใช้จ่ายในการบริหาร</t>
  </si>
  <si>
    <t>ทุนสำรองตาม</t>
  </si>
  <si>
    <t>ค่าความนิยม</t>
  </si>
  <si>
    <t>ส่วนได้เสียที่ไม่มีอำนาจควบคุม</t>
  </si>
  <si>
    <t>องค์ประกอบอื่นของส่วนของผู้ถือหุ้น</t>
  </si>
  <si>
    <t>เงินสดและรายการเทียบเท่าเงินสด ณ วันที่ 1 มกราคม</t>
  </si>
  <si>
    <t xml:space="preserve">   ส่วนที่เป็นของส่วนได้เสียที่ไม่มีอำนาจควบคุม</t>
  </si>
  <si>
    <t>สินทรัพย์ภาษีเงินได้รอการตัดบัญชี</t>
  </si>
  <si>
    <t>หน่วย : พันบาท</t>
  </si>
  <si>
    <t>งบกระแสเงินสด</t>
  </si>
  <si>
    <t>หนี้สินและส่วนของผู้ถือหุ้น</t>
  </si>
  <si>
    <t>กำไรสำหรับงวด</t>
  </si>
  <si>
    <t xml:space="preserve">รายการปรับปรุง </t>
  </si>
  <si>
    <t>ดูหมายเหตุประกอบงบการเงินแบบย่อ</t>
  </si>
  <si>
    <r>
      <t>งบแสดงฐานะการเงิน</t>
    </r>
    <r>
      <rPr>
        <sz val="16"/>
        <rFont val="Angsana New"/>
        <family val="1"/>
      </rPr>
      <t xml:space="preserve"> (ต่อ)</t>
    </r>
  </si>
  <si>
    <t xml:space="preserve">ณ วันที่ </t>
  </si>
  <si>
    <t>31 ธันวาคม</t>
  </si>
  <si>
    <t xml:space="preserve">   ยังไม่ได้จัดสรร </t>
  </si>
  <si>
    <t>ผู้ถือหุ้น</t>
  </si>
  <si>
    <t>ต้นทุนในการจัดจำหน่าย</t>
  </si>
  <si>
    <t>ค่าใช้จ่ายภาษีเงินได้</t>
  </si>
  <si>
    <t>ส่วนของ</t>
  </si>
  <si>
    <t>ส่วนได้เสีย</t>
  </si>
  <si>
    <t>ที่ไม่มีอำนาจ</t>
  </si>
  <si>
    <t>ควบคุม</t>
  </si>
  <si>
    <t>ในบริษัทย่อย</t>
  </si>
  <si>
    <t>สัดส่วนการถือหุ้น</t>
  </si>
  <si>
    <t>เงินปันผลจ่าย</t>
  </si>
  <si>
    <t>รายได้ดอกเบี้ย</t>
  </si>
  <si>
    <t>การเปลี่ยนแปลง</t>
  </si>
  <si>
    <t>เงินสดสุทธิได้มาจากกิจกรรมดำเนินงาน</t>
  </si>
  <si>
    <t>บริษัท เถ้าแก่น้อย ฟู๊ดแอนด์มาร์เก็ตติ้ง จำกัด (มหาชน) และบริษัทย่อย</t>
  </si>
  <si>
    <t>31 มีนาคม</t>
  </si>
  <si>
    <t xml:space="preserve">สินค้าคงเหลือ </t>
  </si>
  <si>
    <t>อสังหาริมทรัพย์เพื่อการลงทุน</t>
  </si>
  <si>
    <t xml:space="preserve">     หุ้นสามัญ 1,380,000,000 หุ้น มูลค่าหุ้นละ 0.25 บาท</t>
  </si>
  <si>
    <t xml:space="preserve">รายได้อื่น </t>
  </si>
  <si>
    <t>ส่วนเกินทุนจาก</t>
  </si>
  <si>
    <t>เงินสดและรายการเทียบเท่าเงินสด ณ วันที่ 31 มีนาคม</t>
  </si>
  <si>
    <t>4.2.3</t>
  </si>
  <si>
    <t>เงินสดสุทธิใช้ไปในกิจกรรมลงทุน</t>
  </si>
  <si>
    <t>บริษัท</t>
  </si>
  <si>
    <r>
      <t>งบแสดงฐานะการเงิน</t>
    </r>
    <r>
      <rPr>
        <sz val="16"/>
        <rFont val="Angsana New"/>
        <family val="1"/>
      </rPr>
      <t xml:space="preserve"> </t>
    </r>
  </si>
  <si>
    <t>-</t>
  </si>
  <si>
    <t>เงินกู้ยืมระยะสั้นจากสถาบันการเงิน</t>
  </si>
  <si>
    <t>ค่าใช้จ่ายภาระผูกพันผลประโยชน์พนักงาน</t>
  </si>
  <si>
    <t>สินทรัพย์ดำเนินงาน (เพิ่มขึ้น) ลดลง</t>
  </si>
  <si>
    <t>หนี้สินดำเนินงาน (เพิ่มขึ้น) ลดลง</t>
  </si>
  <si>
    <t>เงินสดรับจากเงินกู้ยืมระยะสั้นจากสถาบันการเงิน</t>
  </si>
  <si>
    <t>ค่าใช้จ่าย</t>
  </si>
  <si>
    <t>รวมค่าใช้จ่าย</t>
  </si>
  <si>
    <t>ลูกหนี้การค้าและลูกหนี้หมุนเวียนอื่น</t>
  </si>
  <si>
    <t>เจ้าหนี้การค้าและเจ้าหนี้หมุนเวียนอื่น</t>
  </si>
  <si>
    <t>ทุนที่ออก</t>
  </si>
  <si>
    <t>และชำระแล้ว</t>
  </si>
  <si>
    <t>มูลค่าหุ้นสามัญ</t>
  </si>
  <si>
    <t>จัดสรรแล้ว</t>
  </si>
  <si>
    <t>ยังไม่ได้จัดสรร</t>
  </si>
  <si>
    <t>กำไร (ขาดทุน) เบ็ดเสร็จอื่น</t>
  </si>
  <si>
    <t>รวม</t>
  </si>
  <si>
    <t>การแบ่งปันกำไร (ขาดทุน)</t>
  </si>
  <si>
    <t xml:space="preserve">   ส่วนที่เป็นของบริษัทใหญ่</t>
  </si>
  <si>
    <t>การแบ่งปันกำไร (ขาดทุน) เบ็ดเสร็จรวม</t>
  </si>
  <si>
    <t>กำไรเบ็ดเสร็จรวมสำหรับงวด</t>
  </si>
  <si>
    <t xml:space="preserve">กำไรเบ็ดเสร็จอื่นสำหรับงวด </t>
  </si>
  <si>
    <t>กำไร (ขาดทุน) สำหรับงวด</t>
  </si>
  <si>
    <t>เงินสดจ่ายคืนเงินกู้ยืมระยะสั้นจากสถาบันการเงิน</t>
  </si>
  <si>
    <t>กำไร (ขาดทุน) เบ็ดเสร็จรวมสำหรับงวด</t>
  </si>
  <si>
    <r>
      <t xml:space="preserve">งบแสดงการเปลี่ยนแปลงส่วนของผู้ถือหุ้น </t>
    </r>
    <r>
      <rPr>
        <sz val="16"/>
        <rFont val="Angsana New"/>
        <family val="1"/>
      </rPr>
      <t>(ต่อ)</t>
    </r>
  </si>
  <si>
    <t>จ่ายภาษีเงินได้</t>
  </si>
  <si>
    <t>ของส่วนของ</t>
  </si>
  <si>
    <t>กำไรต่อหุ้นขั้นพื้นฐาน (บาท)</t>
  </si>
  <si>
    <t>จำนวนหุ้นสามัญถัวเฉลี่ยถ่วงน้ำหนัก (พันหุ้น)</t>
  </si>
  <si>
    <t>บริษัทใหญ่</t>
  </si>
  <si>
    <t>งบแสดงการเปลี่ยนแปลงส่วนของผู้ถือหุ้น</t>
  </si>
  <si>
    <t>“ยังไม่ได้ตรวจสอบ</t>
  </si>
  <si>
    <t>แต่สอบทานแล้ว”</t>
  </si>
  <si>
    <t>“ยังไม่ได้ตรวจสอบ แต่สอบทานแล้ว”</t>
  </si>
  <si>
    <t>องค์ประกอบอื่น</t>
  </si>
  <si>
    <t>เงินสดจ่ายเงินให้กู้ยืมระยะสั้นแก่บริษัทย่อย</t>
  </si>
  <si>
    <t>เงินกู้ยืมระยะสั้น</t>
  </si>
  <si>
    <t>ประมาณการหนี้สินไม่หมุนเวียนสำหรับผลประโยชน์พนักงาน</t>
  </si>
  <si>
    <t>ส่วนเกินมูลค่าหุ้นสามัญ</t>
  </si>
  <si>
    <t>ส่วนเกินทุนจากการเปลี่ยนแปลงสัดส่วนการถือหุ้นในบริษัทย่อย</t>
  </si>
  <si>
    <t xml:space="preserve">      ทุนสำรองตามกฎหมาย</t>
  </si>
  <si>
    <t>กำไร (ขาดทุน) เบ็ดเสร็จอื่นรวมสำหรับงวด - สุทธิจากภาษีเงินได้</t>
  </si>
  <si>
    <t>จัดสรรแล้ว - ทุน</t>
  </si>
  <si>
    <t>สำรองตามกฎหมาย</t>
  </si>
  <si>
    <t>รวมส่วนของผู้ถือหุ้น</t>
  </si>
  <si>
    <t>ค่าตัดจำหน่ายสินทรัพย์ไม่มีตัวตน</t>
  </si>
  <si>
    <t>กำไรจากการดำเนินงานก่อนการเปลี่ยนแปลงในสินทรัพย์และหนี้สินดำเนินงาน</t>
  </si>
  <si>
    <t>จ่ายภาระผูกพันผลประโยชน์พนักงาน</t>
  </si>
  <si>
    <t>เงินจ่ายล่วงหน้าค่าซื้อสินทรัพย์ถาวรและสินทรัพย์ไม่มีตัวตน</t>
  </si>
  <si>
    <t>เงินสดจ่ายเพื่อซื้อสินทรัพย์ถาวรและสินทรัพย์ไม่มีตัวตน</t>
  </si>
  <si>
    <t>เงินสดจ่ายชำระเงินกู้ยืมระยะสั้น</t>
  </si>
  <si>
    <t>หนี้สินไม่หมุนเวียนอื่น</t>
  </si>
  <si>
    <t>4.2.1</t>
  </si>
  <si>
    <t>4.2.2</t>
  </si>
  <si>
    <t>4.2.4</t>
  </si>
  <si>
    <t>สินทรัพย์ทางการเงินหมุนเวียนอื่น</t>
  </si>
  <si>
    <t>ภาษีเงินได้นิติบุคคลค้างจ่าย</t>
  </si>
  <si>
    <t>กำไรจากกิจกรรมดำเนินงาน</t>
  </si>
  <si>
    <t>สินทรัพย์สิทธิการใช้</t>
  </si>
  <si>
    <t>สินทรัพย์ไม่มีตัวตนอื่นนอกจากค่าความนิยม</t>
  </si>
  <si>
    <t>ส่วนของหนี้สินตามสัญญาเช่าที่ถึงกำหนดชำระภายในหนึ่งปี</t>
  </si>
  <si>
    <t>หนี้สินตามสัญญาเช่า</t>
  </si>
  <si>
    <t>ผลต่างของอัตราแลกเปลี่ยนจากการแปลงค่างบการเงิน</t>
  </si>
  <si>
    <t>ผลต่างของ</t>
  </si>
  <si>
    <t>อัตราแลกเปลี่ยน</t>
  </si>
  <si>
    <t>จากการแปลงค่า</t>
  </si>
  <si>
    <t>งบการเงิน</t>
  </si>
  <si>
    <t>กลับรายการขาดทุนจากการด้อยค่าของสินทรัพย์ถาวร</t>
  </si>
  <si>
    <r>
      <t xml:space="preserve">งบกระแสเงินสด </t>
    </r>
    <r>
      <rPr>
        <sz val="16"/>
        <rFont val="Angsana New"/>
        <family val="1"/>
      </rPr>
      <t>(ต่อ)</t>
    </r>
  </si>
  <si>
    <t>เงินสดจ่ายชำระหนี้สินตามสัญญาเช่า</t>
  </si>
  <si>
    <t>ค่าเสื่อมราคาสินทรัพย์ถาวรและสินทรัพย์สิทธิการใช้</t>
  </si>
  <si>
    <t>รวมส่วนของบริษัทใหญ่</t>
  </si>
  <si>
    <t>เงินให้กู้ยืมระยะสั้นแก่บริษัทย่อย</t>
  </si>
  <si>
    <t>2564</t>
  </si>
  <si>
    <t>กำไรก่อนภาษีเงินได้</t>
  </si>
  <si>
    <t>รายการที่อาจถูกจัดประเภทใหม่ไว้ในกำไรหรือขาดทุนในภายหลัง</t>
  </si>
  <si>
    <t>ยอดคงเหลือ ณ วันที่ 31 มีนาคม 2564</t>
  </si>
  <si>
    <t>ยอดยกมา ณ วันที่ 1 มกราคม 2564</t>
  </si>
  <si>
    <t>เงินสดรับจากการดำเนินงาน</t>
  </si>
  <si>
    <t>(กำไร) ขาดทุนจากอัตราแลกเปลี่ยนที่ยังไม่เกิดขึ้นจริง</t>
  </si>
  <si>
    <t>เงินสดจ่ายเพื่อซื้อสินทรัพย์ทางการเงินอื่น</t>
  </si>
  <si>
    <t>เงินสดรับจากการขายสินทรัพย์ทางการเงินอื่น</t>
  </si>
  <si>
    <t>ผลกระทบจากการเปลี่ยนแปลงอัตราแลกเปลี่ยน</t>
  </si>
  <si>
    <t>เงินกู้ยืมระยะยาวจากสถาบันการเงิน</t>
  </si>
  <si>
    <t>เงินสดรับจากเงินกู้ยืมระยะยาวจากสถาบันการเงิน</t>
  </si>
  <si>
    <t>(กำไร) ขาดทุนที่ยังไม่เกิดขึ้นจากการปรับมูลค่าของสินทรัพย์ทางการเงินหมุนเวียนอื่น</t>
  </si>
  <si>
    <t>เงินสดสุทธิใช้ไปในกิจกรรมจัดหาเงิน</t>
  </si>
  <si>
    <t>เงินสดและรายการเทียบเท่าเงินสดเพิ่มขึ้นสุทธิ</t>
  </si>
  <si>
    <t xml:space="preserve">     หุ้นสามัญ 1,380,000,000 หุ้น มูลค่าหุ้นละ 0.25 บาท ชำระครบแล้ว</t>
  </si>
  <si>
    <t>กำไรจากอัตราแลกเปลี่ยนเงินตราต่างประเทศ - สุทธิ</t>
  </si>
  <si>
    <t>ขาดทุนจากตราสารอนุพันธ์ที่ยังไม่เกิดขึ้นจริง</t>
  </si>
  <si>
    <t>กำไรจากการจำหน่ายสินทรัพย์ทางการเงินหมุนเวียนอื่น</t>
  </si>
  <si>
    <r>
      <t xml:space="preserve">หนี้สินและส่วนของผู้ถือหุ้น </t>
    </r>
    <r>
      <rPr>
        <sz val="14"/>
        <rFont val="Angsana New"/>
        <family val="1"/>
      </rPr>
      <t>(ต่อ)</t>
    </r>
  </si>
  <si>
    <t>เบ็ดเสร็จอื่น</t>
  </si>
  <si>
    <t>กำไร (ขาดทุน)</t>
  </si>
  <si>
    <t>เงินสดรับจากการจำหน่ายสินทรัพย์ถาวร</t>
  </si>
  <si>
    <t>องค์ประกอบอื่นของ</t>
  </si>
  <si>
    <t>ณ วันที่ 31 มีนาคม 2565</t>
  </si>
  <si>
    <t>2565</t>
  </si>
  <si>
    <t>สำหรับงวดสามเดือนสิ้นสุดวันที่ 31 มีนาคม 2565</t>
  </si>
  <si>
    <t>ยอดยกมา ณ วันที่ 1 มกราคม 2565</t>
  </si>
  <si>
    <t>ยอดคงเหลือ ณ วันที่ 31 มีนาคม 2565</t>
  </si>
  <si>
    <t>กำไรเบ็ดเสร็จอื่น</t>
  </si>
  <si>
    <t>(กำไร) ขาดทุนจากการขายและตัดจำหน่ายสินทรัพย์ถาวรและสินทรัพย์ไม่มีตัวตน</t>
  </si>
  <si>
    <t>4.1</t>
  </si>
  <si>
    <t>ขาดทุนจากการลดมูลค่าของสินค้าคงเหลือ</t>
  </si>
  <si>
    <t>งบกำไรขาดทุนและกำไรขาดทุนเบ็ดเสร็จอื่น</t>
  </si>
  <si>
    <t>ส่วนของเงินกู้ยืมระยะยาวจากสถาบันการเงินที่ถึงกำหนดชำระ</t>
  </si>
  <si>
    <t>ภายในหนึ่งปี</t>
  </si>
  <si>
    <t>ค่าเผื่อผลขาดทุนด้านเครดิตที่คาดว่าจะเกิดขึ้น (กลับรายการ)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</si>
</sst>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#,##0;\(#,##0\)"/>
    <numFmt numFmtId="183" formatCode="_(* #,##0_);_(* \(#,##0\);_(* &quot;-&quot;??_);_(@_)"/>
    <numFmt numFmtId="184" formatCode="0.00_)"/>
    <numFmt numFmtId="185" formatCode="_-* #,##0.0000_-;\-* #,##0.0000_-;_-* &quot;-&quot;????_-;_-@_-"/>
    <numFmt numFmtId="186" formatCode="_(* #,##0.00_);_(* \(#,##0.00\);_(* &quot;-&quot;_);_(@_)"/>
    <numFmt numFmtId="187" formatCode="0.0%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?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(* #,##0.0000_);_(* \(#,##0.0000\);_(* &quot;-&quot;????_);_(@_)"/>
    <numFmt numFmtId="196" formatCode="_(* #,##0.0000000_);_(* \(#,##0.0000000\);_(* &quot;-&quot;???????_);_(@_)"/>
    <numFmt numFmtId="197" formatCode="_(* #,##0.00000000_);_(* \(#,##0.00000000\);_(* &quot;-&quot;????????_);_(@_)"/>
    <numFmt numFmtId="198" formatCode="_(* #,##0.000000_);_(* \(#,##0.000000\);_(* &quot;-&quot;??????_);_(@_)"/>
    <numFmt numFmtId="199" formatCode="_(* #,##0.0000_);_(* \(#,##0.0000\);_(* &quot;-&quot;?????_);_(@_)"/>
    <numFmt numFmtId="200" formatCode="_(* #,##0.000_);_(* \(#,##0.000\);_(* &quot;-&quot;?????_);_(@_)"/>
    <numFmt numFmtId="201" formatCode="_(* #,##0.00_);_(* \(#,##0.00\);_(* &quot;-&quot;?????_);_(@_)"/>
    <numFmt numFmtId="202" formatCode="_(* #,##0.0_);_(* \(#,##0.0\);_(* &quot;-&quot;?????_);_(@_)"/>
    <numFmt numFmtId="203" formatCode="_(* #,##0_);_(* \(#,##0\);_(* &quot;-&quot;?????_);_(@_)"/>
    <numFmt numFmtId="204" formatCode="#,##0.00;\(#,##0.00\)"/>
    <numFmt numFmtId="205" formatCode="\-"/>
    <numFmt numFmtId="206" formatCode="_-* #,##0;[Red]\(#,##0\);_-* &quot;-&quot;_-;_-@_-"/>
    <numFmt numFmtId="207" formatCode="_-* #,##0_-;\-* #,##0_-;_-* &quot;-&quot;??_-;_-@_-"/>
    <numFmt numFmtId="208" formatCode="_(* #,##0_);_(* \(#,##0\);_(* &quot;-&quot;????_);_(@_)"/>
    <numFmt numFmtId="209" formatCode="_(* #,##0_);_(* \(#,##0\);_(* &quot;-&quot;??????_);_(@_)"/>
    <numFmt numFmtId="210" formatCode="[$-409]dddd\,\ mmmm\ d\,\ yyyy"/>
    <numFmt numFmtId="211" formatCode="_-* #,##0.00000_-;\-* #,##0.00000_-;_-* &quot;-&quot;?????_-;_-@_-"/>
    <numFmt numFmtId="212" formatCode="_(* #,##0.0_);_(* \(#,##0.0\);_(* &quot;-&quot;_);_(@_)"/>
    <numFmt numFmtId="213" formatCode="_(* #,##0.0_);_(* \(#,##0.0\);_(* &quot;-&quot;??_);_(@_)"/>
    <numFmt numFmtId="214" formatCode="#,##0.0;\(#,##0.0\)"/>
    <numFmt numFmtId="215" formatCode="_(* #,##0.000000_);_(* \(#,##0.000000\);_(* &quot;-&quot;?????_);_(@_)"/>
    <numFmt numFmtId="216" formatCode="_(* #,##0.0000000_);_(* \(#,##0.0000000\);_(* &quot;-&quot;?????_);_(@_)"/>
    <numFmt numFmtId="217" formatCode="_(* #,##0.00000000_);_(* \(#,##0.00000000\);_(* &quot;-&quot;?????_);_(@_)"/>
    <numFmt numFmtId="218" formatCode="_(* #,##0.000000000_);_(* \(#,##0.000000000\);_(* &quot;-&quot;?????_);_(@_)"/>
    <numFmt numFmtId="219" formatCode="_(* #,##0.000_);_(* \(#,##0.000\);_(* &quot;-&quot;_);_(@_)"/>
    <numFmt numFmtId="220" formatCode="#,##0;[Red]\(#,##0\)"/>
    <numFmt numFmtId="221" formatCode="_(* #,##0.0_);_(* \(#,##0.0\);_(* &quot;-&quot;?_);_(@_)"/>
    <numFmt numFmtId="222" formatCode="_(* #,##0.0000000000_);_(* \(#,##0.0000000000\);_(* &quot;-&quot;??????????_);_(@_)"/>
  </numFmts>
  <fonts count="57">
    <font>
      <sz val="15"/>
      <name val="Angsana New"/>
      <family val="0"/>
    </font>
    <font>
      <sz val="11"/>
      <color indexed="8"/>
      <name val="Calibri"/>
      <family val="2"/>
    </font>
    <font>
      <sz val="14"/>
      <name val="Angsana New"/>
      <family val="1"/>
    </font>
    <font>
      <sz val="14"/>
      <name val="Cordia New"/>
      <family val="2"/>
    </font>
    <font>
      <b/>
      <sz val="16"/>
      <name val="Angsana New"/>
      <family val="1"/>
    </font>
    <font>
      <sz val="16"/>
      <name val="Angsana New"/>
      <family val="1"/>
    </font>
    <font>
      <sz val="11"/>
      <name val="Times New Roman"/>
      <family val="1"/>
    </font>
    <font>
      <b/>
      <i/>
      <sz val="16"/>
      <name val="Helv"/>
      <family val="0"/>
    </font>
    <font>
      <sz val="10"/>
      <name val="Arial"/>
      <family val="2"/>
    </font>
    <font>
      <b/>
      <sz val="14"/>
      <name val="Angsana New"/>
      <family val="1"/>
    </font>
    <font>
      <b/>
      <i/>
      <sz val="14"/>
      <name val="Angsana New"/>
      <family val="1"/>
    </font>
    <font>
      <i/>
      <sz val="14"/>
      <name val="Angsana New"/>
      <family val="1"/>
    </font>
    <font>
      <sz val="14"/>
      <name val="Times New Roman"/>
      <family val="1"/>
    </font>
    <font>
      <sz val="11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8"/>
      <color indexed="20"/>
      <name val="Angsana New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8"/>
      <color indexed="12"/>
      <name val="Angsana New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8"/>
      <color theme="11"/>
      <name val="Angsana New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8"/>
      <color theme="10"/>
      <name val="Angsana New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184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5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indent="2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82" fontId="2" fillId="0" borderId="0" xfId="0" applyNumberFormat="1" applyFont="1" applyFill="1" applyAlignment="1">
      <alignment horizontal="left" vertical="center"/>
    </xf>
    <xf numFmtId="41" fontId="2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Alignment="1">
      <alignment horizontal="center" vertical="center"/>
    </xf>
    <xf numFmtId="41" fontId="2" fillId="0" borderId="0" xfId="43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41" fontId="2" fillId="0" borderId="0" xfId="43" applyNumberFormat="1" applyFont="1" applyFill="1" applyAlignment="1">
      <alignment horizontal="right" vertical="center"/>
    </xf>
    <xf numFmtId="41" fontId="2" fillId="0" borderId="0" xfId="46" applyNumberFormat="1" applyFont="1" applyFill="1" applyBorder="1" applyAlignment="1">
      <alignment horizontal="right" vertical="center"/>
    </xf>
    <xf numFmtId="41" fontId="2" fillId="0" borderId="0" xfId="43" applyNumberFormat="1" applyFont="1" applyFill="1" applyBorder="1" applyAlignment="1">
      <alignment horizontal="right" vertical="center"/>
    </xf>
    <xf numFmtId="182" fontId="2" fillId="0" borderId="0" xfId="0" applyNumberFormat="1" applyFont="1" applyFill="1" applyAlignment="1">
      <alignment horizontal="center" vertical="center"/>
    </xf>
    <xf numFmtId="41" fontId="2" fillId="0" borderId="0" xfId="0" applyNumberFormat="1" applyFont="1" applyFill="1" applyAlignment="1">
      <alignment horizontal="right" vertical="center"/>
    </xf>
    <xf numFmtId="41" fontId="2" fillId="0" borderId="0" xfId="43" applyNumberFormat="1" applyFont="1" applyFill="1" applyBorder="1" applyAlignment="1" applyProtection="1">
      <alignment vertical="center"/>
      <protection locked="0"/>
    </xf>
    <xf numFmtId="41" fontId="2" fillId="0" borderId="0" xfId="43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41" fontId="9" fillId="0" borderId="0" xfId="43" applyNumberFormat="1" applyFont="1" applyFill="1" applyAlignment="1">
      <alignment horizontal="right" vertical="center"/>
    </xf>
    <xf numFmtId="41" fontId="11" fillId="0" borderId="0" xfId="43" applyNumberFormat="1" applyFont="1" applyFill="1" applyBorder="1" applyAlignment="1">
      <alignment horizontal="center" vertical="center"/>
    </xf>
    <xf numFmtId="0" fontId="2" fillId="0" borderId="0" xfId="89" applyFont="1" applyFill="1" applyAlignment="1">
      <alignment vertical="center"/>
      <protection/>
    </xf>
    <xf numFmtId="0" fontId="2" fillId="0" borderId="0" xfId="0" applyFont="1" applyFill="1" applyAlignment="1">
      <alignment vertical="top"/>
    </xf>
    <xf numFmtId="182" fontId="2" fillId="0" borderId="0" xfId="0" applyNumberFormat="1" applyFont="1" applyFill="1" applyAlignment="1">
      <alignment vertical="center"/>
    </xf>
    <xf numFmtId="41" fontId="2" fillId="0" borderId="0" xfId="46" applyNumberFormat="1" applyFont="1" applyFill="1" applyAlignment="1">
      <alignment horizontal="right" vertical="center"/>
    </xf>
    <xf numFmtId="41" fontId="2" fillId="0" borderId="10" xfId="46" applyNumberFormat="1" applyFont="1" applyFill="1" applyBorder="1" applyAlignment="1">
      <alignment horizontal="right" vertical="center"/>
    </xf>
    <xf numFmtId="41" fontId="2" fillId="0" borderId="11" xfId="46" applyNumberFormat="1" applyFont="1" applyFill="1" applyBorder="1" applyAlignment="1">
      <alignment horizontal="right" vertical="center"/>
    </xf>
    <xf numFmtId="41" fontId="2" fillId="0" borderId="11" xfId="43" applyNumberFormat="1" applyFont="1" applyFill="1" applyBorder="1" applyAlignment="1">
      <alignment horizontal="right" vertical="center"/>
    </xf>
    <xf numFmtId="41" fontId="2" fillId="0" borderId="0" xfId="43" applyNumberFormat="1" applyFont="1" applyFill="1" applyAlignment="1">
      <alignment horizontal="center" vertical="center"/>
    </xf>
    <xf numFmtId="41" fontId="9" fillId="0" borderId="0" xfId="46" applyNumberFormat="1" applyFont="1" applyFill="1" applyAlignment="1">
      <alignment horizontal="right" vertical="center"/>
    </xf>
    <xf numFmtId="41" fontId="9" fillId="0" borderId="0" xfId="46" applyNumberFormat="1" applyFont="1" applyFill="1" applyBorder="1" applyAlignment="1">
      <alignment horizontal="right" vertical="center"/>
    </xf>
    <xf numFmtId="182" fontId="9" fillId="0" borderId="0" xfId="77" applyNumberFormat="1" applyFont="1" applyFill="1" applyAlignment="1">
      <alignment horizontal="left" vertical="center"/>
      <protection/>
    </xf>
    <xf numFmtId="182" fontId="9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37" fontId="2" fillId="0" borderId="0" xfId="0" applyNumberFormat="1" applyFont="1" applyFill="1" applyBorder="1" applyAlignment="1">
      <alignment vertical="center"/>
    </xf>
    <xf numFmtId="41" fontId="2" fillId="0" borderId="12" xfId="46" applyNumberFormat="1" applyFont="1" applyFill="1" applyBorder="1" applyAlignment="1">
      <alignment horizontal="right" vertical="center"/>
    </xf>
    <xf numFmtId="41" fontId="2" fillId="0" borderId="13" xfId="43" applyNumberFormat="1" applyFont="1" applyFill="1" applyBorder="1" applyAlignment="1" applyProtection="1">
      <alignment horizontal="right" vertical="center"/>
      <protection locked="0"/>
    </xf>
    <xf numFmtId="41" fontId="2" fillId="0" borderId="10" xfId="43" applyNumberFormat="1" applyFont="1" applyFill="1" applyBorder="1" applyAlignment="1" applyProtection="1">
      <alignment horizontal="right" vertical="center"/>
      <protection locked="0"/>
    </xf>
    <xf numFmtId="41" fontId="2" fillId="0" borderId="13" xfId="43" applyNumberFormat="1" applyFont="1" applyFill="1" applyBorder="1" applyAlignment="1">
      <alignment horizontal="right" vertical="center"/>
    </xf>
    <xf numFmtId="41" fontId="2" fillId="0" borderId="13" xfId="46" applyNumberFormat="1" applyFont="1" applyFill="1" applyBorder="1" applyAlignment="1">
      <alignment horizontal="right" vertical="center"/>
    </xf>
    <xf numFmtId="203" fontId="2" fillId="0" borderId="0" xfId="46" applyNumberFormat="1" applyFont="1" applyFill="1" applyAlignment="1">
      <alignment horizontal="right" vertical="center"/>
    </xf>
    <xf numFmtId="203" fontId="2" fillId="0" borderId="0" xfId="43" applyNumberFormat="1" applyFont="1" applyFill="1" applyBorder="1" applyAlignment="1">
      <alignment horizontal="right" vertical="center"/>
    </xf>
    <xf numFmtId="182" fontId="2" fillId="0" borderId="0" xfId="102" applyNumberFormat="1" applyFont="1" applyFill="1" applyBorder="1" applyAlignment="1">
      <alignment vertical="center"/>
      <protection/>
    </xf>
    <xf numFmtId="41" fontId="2" fillId="0" borderId="0" xfId="102" applyNumberFormat="1" applyFont="1" applyFill="1" applyBorder="1" applyAlignment="1">
      <alignment vertical="center"/>
      <protection/>
    </xf>
    <xf numFmtId="41" fontId="2" fillId="0" borderId="0" xfId="102" applyNumberFormat="1" applyFont="1" applyFill="1" applyBorder="1" applyAlignment="1">
      <alignment horizontal="right" vertical="center"/>
      <protection/>
    </xf>
    <xf numFmtId="183" fontId="2" fillId="0" borderId="0" xfId="43" applyNumberFormat="1" applyFont="1" applyFill="1" applyBorder="1" applyAlignment="1">
      <alignment vertical="center"/>
    </xf>
    <xf numFmtId="183" fontId="11" fillId="0" borderId="0" xfId="43" applyNumberFormat="1" applyFont="1" applyFill="1" applyBorder="1" applyAlignment="1">
      <alignment horizontal="center" vertical="center"/>
    </xf>
    <xf numFmtId="183" fontId="2" fillId="0" borderId="0" xfId="43" applyNumberFormat="1" applyFont="1" applyFill="1" applyAlignment="1">
      <alignment horizontal="right" vertical="center"/>
    </xf>
    <xf numFmtId="183" fontId="2" fillId="0" borderId="0" xfId="43" applyNumberFormat="1" applyFont="1" applyFill="1" applyBorder="1" applyAlignment="1">
      <alignment horizontal="right" vertical="center"/>
    </xf>
    <xf numFmtId="183" fontId="5" fillId="0" borderId="0" xfId="43" applyNumberFormat="1" applyFont="1" applyFill="1" applyBorder="1" applyAlignment="1">
      <alignment horizontal="center" wrapText="1"/>
    </xf>
    <xf numFmtId="183" fontId="2" fillId="0" borderId="13" xfId="43" applyNumberFormat="1" applyFont="1" applyFill="1" applyBorder="1" applyAlignment="1">
      <alignment horizontal="right" vertical="center"/>
    </xf>
    <xf numFmtId="10" fontId="2" fillId="0" borderId="0" xfId="106" applyNumberFormat="1" applyFont="1" applyFill="1" applyAlignment="1">
      <alignment vertical="center"/>
    </xf>
    <xf numFmtId="1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 indent="1"/>
    </xf>
    <xf numFmtId="183" fontId="2" fillId="0" borderId="13" xfId="43" applyNumberFormat="1" applyFont="1" applyFill="1" applyBorder="1" applyAlignment="1" applyProtection="1">
      <alignment vertical="center"/>
      <protection locked="0"/>
    </xf>
    <xf numFmtId="183" fontId="2" fillId="0" borderId="0" xfId="43" applyNumberFormat="1" applyFont="1" applyFill="1" applyAlignment="1">
      <alignment horizontal="center" vertical="center"/>
    </xf>
    <xf numFmtId="183" fontId="2" fillId="0" borderId="11" xfId="43" applyNumberFormat="1" applyFont="1" applyFill="1" applyBorder="1" applyAlignment="1">
      <alignment horizontal="left" vertical="center" indent="1"/>
    </xf>
    <xf numFmtId="183" fontId="2" fillId="0" borderId="12" xfId="43" applyNumberFormat="1" applyFont="1" applyFill="1" applyBorder="1" applyAlignment="1">
      <alignment horizontal="right" vertical="center"/>
    </xf>
    <xf numFmtId="41" fontId="56" fillId="0" borderId="0" xfId="43" applyNumberFormat="1" applyFont="1" applyFill="1" applyAlignment="1">
      <alignment horizontal="right" vertical="center"/>
    </xf>
    <xf numFmtId="203" fontId="2" fillId="0" borderId="0" xfId="43" applyNumberFormat="1" applyFont="1" applyFill="1" applyAlignment="1">
      <alignment horizontal="right" vertical="center"/>
    </xf>
    <xf numFmtId="182" fontId="2" fillId="0" borderId="0" xfId="0" applyNumberFormat="1" applyFont="1" applyFill="1" applyAlignment="1" quotePrefix="1">
      <alignment horizontal="center" vertical="center"/>
    </xf>
    <xf numFmtId="183" fontId="2" fillId="0" borderId="0" xfId="43" applyNumberFormat="1" applyFont="1" applyFill="1" applyBorder="1" applyAlignment="1">
      <alignment horizontal="left" vertical="center"/>
    </xf>
    <xf numFmtId="183" fontId="12" fillId="0" borderId="0" xfId="43" applyNumberFormat="1" applyFont="1" applyFill="1" applyBorder="1" applyAlignment="1">
      <alignment horizontal="right" vertical="center"/>
    </xf>
    <xf numFmtId="43" fontId="12" fillId="0" borderId="0" xfId="43" applyFont="1" applyFill="1" applyAlignment="1">
      <alignment horizontal="right" vertical="center"/>
    </xf>
    <xf numFmtId="43" fontId="2" fillId="0" borderId="0" xfId="43" applyFont="1" applyFill="1" applyAlignment="1">
      <alignment horizontal="left" vertical="center"/>
    </xf>
    <xf numFmtId="0" fontId="9" fillId="0" borderId="0" xfId="103" applyFont="1" applyFill="1" applyAlignment="1">
      <alignment vertical="center"/>
      <protection/>
    </xf>
    <xf numFmtId="0" fontId="2" fillId="0" borderId="0" xfId="103" applyFont="1" applyFill="1" applyAlignment="1">
      <alignment vertical="center"/>
      <protection/>
    </xf>
    <xf numFmtId="0" fontId="2" fillId="0" borderId="0" xfId="103" applyFont="1" applyFill="1" applyAlignment="1">
      <alignment vertical="top"/>
      <protection/>
    </xf>
    <xf numFmtId="41" fontId="9" fillId="0" borderId="0" xfId="102" applyNumberFormat="1" applyFont="1" applyFill="1" applyBorder="1" applyAlignment="1">
      <alignment horizontal="center" vertical="center"/>
      <protection/>
    </xf>
    <xf numFmtId="182" fontId="9" fillId="0" borderId="0" xfId="102" applyNumberFormat="1" applyFont="1" applyFill="1" applyBorder="1" applyAlignment="1">
      <alignment vertical="center"/>
      <protection/>
    </xf>
    <xf numFmtId="41" fontId="2" fillId="0" borderId="0" xfId="48" applyNumberFormat="1" applyFont="1" applyFill="1" applyBorder="1" applyAlignment="1">
      <alignment horizontal="right" vertical="center"/>
    </xf>
    <xf numFmtId="41" fontId="2" fillId="0" borderId="0" xfId="48" applyNumberFormat="1" applyFont="1" applyFill="1" applyAlignment="1">
      <alignment horizontal="right" vertical="center"/>
    </xf>
    <xf numFmtId="0" fontId="4" fillId="0" borderId="0" xfId="103" applyFont="1" applyFill="1" applyAlignment="1">
      <alignment vertical="center"/>
      <protection/>
    </xf>
    <xf numFmtId="0" fontId="5" fillId="0" borderId="0" xfId="103" applyFont="1" applyFill="1" applyAlignment="1">
      <alignment vertical="center"/>
      <protection/>
    </xf>
    <xf numFmtId="0" fontId="5" fillId="0" borderId="0" xfId="103" applyFont="1" applyFill="1" applyAlignment="1">
      <alignment vertical="top"/>
      <protection/>
    </xf>
    <xf numFmtId="182" fontId="14" fillId="0" borderId="0" xfId="102" applyNumberFormat="1" applyFont="1" applyFill="1" applyBorder="1" applyAlignment="1">
      <alignment vertical="center"/>
      <protection/>
    </xf>
    <xf numFmtId="41" fontId="13" fillId="0" borderId="0" xfId="48" applyNumberFormat="1" applyFont="1" applyFill="1" applyBorder="1" applyAlignment="1">
      <alignment horizontal="right" vertical="center"/>
    </xf>
    <xf numFmtId="203" fontId="13" fillId="0" borderId="0" xfId="43" applyNumberFormat="1" applyFont="1" applyFill="1" applyBorder="1" applyAlignment="1">
      <alignment vertical="center"/>
    </xf>
    <xf numFmtId="43" fontId="14" fillId="0" borderId="0" xfId="43" applyFont="1" applyFill="1" applyBorder="1" applyAlignment="1">
      <alignment vertical="center"/>
    </xf>
    <xf numFmtId="203" fontId="2" fillId="0" borderId="11" xfId="46" applyNumberFormat="1" applyFont="1" applyFill="1" applyBorder="1" applyAlignment="1">
      <alignment horizontal="right" vertical="center"/>
    </xf>
    <xf numFmtId="182" fontId="2" fillId="0" borderId="0" xfId="78" applyNumberFormat="1" applyFont="1" applyFill="1" applyAlignment="1">
      <alignment horizontal="left" vertical="center"/>
      <protection/>
    </xf>
    <xf numFmtId="0" fontId="2" fillId="0" borderId="0" xfId="78" applyFont="1" applyFill="1" applyAlignment="1">
      <alignment vertical="center"/>
      <protection/>
    </xf>
    <xf numFmtId="0" fontId="2" fillId="0" borderId="0" xfId="78" applyFont="1" applyFill="1" applyAlignment="1">
      <alignment horizontal="left" vertical="center" indent="2"/>
      <protection/>
    </xf>
    <xf numFmtId="0" fontId="2" fillId="0" borderId="0" xfId="78" applyFont="1" applyFill="1" applyAlignment="1">
      <alignment horizontal="center" vertical="center"/>
      <protection/>
    </xf>
    <xf numFmtId="41" fontId="5" fillId="0" borderId="0" xfId="78" applyNumberFormat="1" applyFont="1" applyFill="1" applyAlignment="1">
      <alignment vertical="center"/>
      <protection/>
    </xf>
    <xf numFmtId="41" fontId="2" fillId="0" borderId="0" xfId="78" applyNumberFormat="1" applyFont="1" applyFill="1" applyAlignment="1">
      <alignment vertical="center"/>
      <protection/>
    </xf>
    <xf numFmtId="41" fontId="11" fillId="0" borderId="0" xfId="78" applyNumberFormat="1" applyFont="1" applyFill="1" applyAlignment="1">
      <alignment horizontal="center" vertical="center"/>
      <protection/>
    </xf>
    <xf numFmtId="41" fontId="2" fillId="0" borderId="0" xfId="78" applyNumberFormat="1" applyFont="1" applyFill="1" applyAlignment="1">
      <alignment horizontal="center" vertical="center"/>
      <protection/>
    </xf>
    <xf numFmtId="41" fontId="2" fillId="0" borderId="0" xfId="78" applyNumberFormat="1" applyFont="1" applyFill="1" applyAlignment="1">
      <alignment horizontal="right" vertical="center"/>
      <protection/>
    </xf>
    <xf numFmtId="0" fontId="9" fillId="0" borderId="0" xfId="78" applyFont="1" applyFill="1" applyAlignment="1">
      <alignment horizontal="left" vertical="center" indent="4"/>
      <protection/>
    </xf>
    <xf numFmtId="182" fontId="9" fillId="0" borderId="0" xfId="78" applyNumberFormat="1" applyFont="1" applyFill="1" applyAlignment="1">
      <alignment horizontal="left" vertical="center"/>
      <protection/>
    </xf>
    <xf numFmtId="0" fontId="2" fillId="0" borderId="0" xfId="78" applyFont="1" applyFill="1" applyBorder="1" applyAlignment="1" applyProtection="1">
      <alignment vertical="center"/>
      <protection locked="0"/>
    </xf>
    <xf numFmtId="203" fontId="2" fillId="0" borderId="0" xfId="46" applyNumberFormat="1" applyFont="1" applyFill="1" applyAlignment="1">
      <alignment horizontal="center" vertical="center"/>
    </xf>
    <xf numFmtId="41" fontId="2" fillId="0" borderId="0" xfId="43" applyNumberFormat="1" applyFont="1" applyFill="1" applyBorder="1" applyAlignment="1" applyProtection="1">
      <alignment horizontal="center" vertical="center"/>
      <protection locked="0"/>
    </xf>
    <xf numFmtId="203" fontId="2" fillId="0" borderId="0" xfId="46" applyNumberFormat="1" applyFont="1" applyFill="1" applyAlignment="1">
      <alignment vertical="center"/>
    </xf>
    <xf numFmtId="195" fontId="2" fillId="0" borderId="0" xfId="46" applyNumberFormat="1" applyFont="1" applyFill="1" applyBorder="1" applyAlignment="1">
      <alignment horizontal="center" vertical="center"/>
    </xf>
    <xf numFmtId="203" fontId="2" fillId="0" borderId="11" xfId="46" applyNumberFormat="1" applyFont="1" applyFill="1" applyBorder="1" applyAlignment="1">
      <alignment horizontal="center" vertical="center"/>
    </xf>
    <xf numFmtId="203" fontId="2" fillId="0" borderId="0" xfId="46" applyNumberFormat="1" applyFont="1" applyFill="1" applyBorder="1" applyAlignment="1">
      <alignment horizontal="center" vertical="center"/>
    </xf>
    <xf numFmtId="203" fontId="13" fillId="0" borderId="0" xfId="43" applyNumberFormat="1" applyFont="1" applyFill="1" applyBorder="1" applyAlignment="1">
      <alignment horizontal="center" vertical="center"/>
    </xf>
    <xf numFmtId="0" fontId="9" fillId="0" borderId="0" xfId="103" applyFont="1" applyFill="1" applyBorder="1" applyAlignment="1">
      <alignment horizontal="right" vertical="center"/>
      <protection/>
    </xf>
    <xf numFmtId="41" fontId="2" fillId="0" borderId="14" xfId="43" applyNumberFormat="1" applyFont="1" applyFill="1" applyBorder="1" applyAlignment="1">
      <alignment horizontal="right" vertical="center"/>
    </xf>
    <xf numFmtId="182" fontId="15" fillId="0" borderId="0" xfId="102" applyNumberFormat="1" applyFont="1" applyFill="1" applyBorder="1" applyAlignment="1">
      <alignment vertical="center"/>
      <protection/>
    </xf>
    <xf numFmtId="41" fontId="9" fillId="0" borderId="11" xfId="102" applyNumberFormat="1" applyFont="1" applyFill="1" applyBorder="1" applyAlignment="1">
      <alignment horizontal="center" vertical="center"/>
      <protection/>
    </xf>
    <xf numFmtId="41" fontId="9" fillId="0" borderId="13" xfId="102" applyNumberFormat="1" applyFont="1" applyFill="1" applyBorder="1" applyAlignment="1">
      <alignment horizontal="center" vertical="center"/>
      <protection/>
    </xf>
    <xf numFmtId="41" fontId="2" fillId="0" borderId="0" xfId="48" applyNumberFormat="1" applyFont="1" applyFill="1" applyAlignment="1">
      <alignment horizontal="center" vertical="center"/>
    </xf>
    <xf numFmtId="41" fontId="2" fillId="0" borderId="0" xfId="48" applyNumberFormat="1" applyFont="1" applyFill="1" applyBorder="1" applyAlignment="1">
      <alignment horizontal="center" vertical="center"/>
    </xf>
    <xf numFmtId="41" fontId="12" fillId="0" borderId="0" xfId="0" applyNumberFormat="1" applyFont="1" applyFill="1" applyAlignment="1">
      <alignment/>
    </xf>
    <xf numFmtId="41" fontId="2" fillId="0" borderId="0" xfId="48" applyNumberFormat="1" applyFont="1" applyFill="1" applyAlignment="1">
      <alignment vertical="center"/>
    </xf>
    <xf numFmtId="41" fontId="2" fillId="0" borderId="11" xfId="48" applyNumberFormat="1" applyFont="1" applyFill="1" applyBorder="1" applyAlignment="1">
      <alignment horizontal="right" vertical="center"/>
    </xf>
    <xf numFmtId="182" fontId="2" fillId="0" borderId="0" xfId="77" applyNumberFormat="1" applyFont="1" applyFill="1" applyAlignment="1" quotePrefix="1">
      <alignment horizontal="left" vertical="center"/>
      <protection/>
    </xf>
    <xf numFmtId="182" fontId="2" fillId="0" borderId="0" xfId="102" applyNumberFormat="1" applyFont="1" applyFill="1" applyBorder="1" applyAlignment="1" quotePrefix="1">
      <alignment horizontal="left" vertical="center"/>
      <protection/>
    </xf>
    <xf numFmtId="0" fontId="9" fillId="0" borderId="0" xfId="0" applyFont="1" applyFill="1" applyAlignment="1" quotePrefix="1">
      <alignment horizontal="left" vertical="center"/>
    </xf>
    <xf numFmtId="182" fontId="9" fillId="0" borderId="0" xfId="77" applyNumberFormat="1" applyFont="1" applyFill="1" applyAlignment="1" quotePrefix="1">
      <alignment horizontal="left" vertical="center"/>
      <protection/>
    </xf>
    <xf numFmtId="0" fontId="2" fillId="0" borderId="0" xfId="0" applyFont="1" applyFill="1" applyAlignment="1" quotePrefix="1">
      <alignment horizontal="left" vertical="center" indent="1"/>
    </xf>
    <xf numFmtId="183" fontId="2" fillId="0" borderId="0" xfId="0" applyNumberFormat="1" applyFont="1" applyFill="1" applyAlignment="1">
      <alignment vertical="center"/>
    </xf>
    <xf numFmtId="182" fontId="9" fillId="0" borderId="0" xfId="77" applyNumberFormat="1" applyFont="1" applyFill="1" applyAlignment="1">
      <alignment horizontal="center" vertical="center"/>
      <protection/>
    </xf>
    <xf numFmtId="182" fontId="9" fillId="0" borderId="0" xfId="77" applyNumberFormat="1" applyFont="1" applyFill="1" applyAlignment="1" quotePrefix="1">
      <alignment horizontal="center" vertical="center"/>
      <protection/>
    </xf>
    <xf numFmtId="0" fontId="2" fillId="0" borderId="0" xfId="0" applyFont="1" applyFill="1" applyAlignment="1" quotePrefix="1">
      <alignment horizontal="center" vertical="center"/>
    </xf>
    <xf numFmtId="41" fontId="4" fillId="0" borderId="0" xfId="102" applyNumberFormat="1" applyFont="1" applyFill="1" applyBorder="1" applyAlignment="1">
      <alignment horizontal="center" vertical="center"/>
      <protection/>
    </xf>
    <xf numFmtId="182" fontId="5" fillId="0" borderId="0" xfId="102" applyNumberFormat="1" applyFont="1" applyFill="1" applyBorder="1" applyAlignment="1">
      <alignment vertical="center"/>
      <protection/>
    </xf>
    <xf numFmtId="0" fontId="9" fillId="0" borderId="0" xfId="103" applyFont="1" applyFill="1" applyBorder="1" applyAlignment="1">
      <alignment horizontal="center" vertical="center"/>
      <protection/>
    </xf>
    <xf numFmtId="203" fontId="2" fillId="0" borderId="10" xfId="46" applyNumberFormat="1" applyFont="1" applyFill="1" applyBorder="1" applyAlignment="1">
      <alignment horizontal="center" vertical="center"/>
    </xf>
    <xf numFmtId="41" fontId="2" fillId="0" borderId="14" xfId="46" applyNumberFormat="1" applyFont="1" applyFill="1" applyBorder="1" applyAlignment="1">
      <alignment horizontal="right" vertical="center"/>
    </xf>
    <xf numFmtId="43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41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left" vertical="center"/>
    </xf>
    <xf numFmtId="182" fontId="2" fillId="0" borderId="0" xfId="0" applyNumberFormat="1" applyFont="1" applyAlignment="1">
      <alignment horizontal="center" vertical="center"/>
    </xf>
    <xf numFmtId="41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41" fontId="2" fillId="0" borderId="10" xfId="0" applyNumberFormat="1" applyFont="1" applyBorder="1" applyAlignment="1" applyProtection="1">
      <alignment vertical="center"/>
      <protection locked="0"/>
    </xf>
    <xf numFmtId="182" fontId="11" fillId="0" borderId="0" xfId="0" applyNumberFormat="1" applyFont="1" applyAlignment="1" applyProtection="1">
      <alignment horizontal="center" vertical="center"/>
      <protection locked="0"/>
    </xf>
    <xf numFmtId="182" fontId="2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41" fontId="2" fillId="0" borderId="13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horizontal="left" vertical="center" indent="2"/>
    </xf>
    <xf numFmtId="182" fontId="2" fillId="0" borderId="0" xfId="0" applyNumberFormat="1" applyFont="1" applyAlignment="1" applyProtection="1">
      <alignment horizontal="left" vertical="center"/>
      <protection locked="0"/>
    </xf>
    <xf numFmtId="41" fontId="2" fillId="0" borderId="0" xfId="0" applyNumberFormat="1" applyFont="1" applyAlignment="1" applyProtection="1">
      <alignment vertical="center"/>
      <protection locked="0"/>
    </xf>
    <xf numFmtId="182" fontId="10" fillId="0" borderId="0" xfId="0" applyNumberFormat="1" applyFont="1" applyAlignment="1" applyProtection="1">
      <alignment horizontal="center" vertical="center"/>
      <protection locked="0"/>
    </xf>
    <xf numFmtId="182" fontId="9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 indent="4"/>
    </xf>
    <xf numFmtId="0" fontId="9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41" fontId="2" fillId="0" borderId="11" xfId="0" applyNumberFormat="1" applyFont="1" applyBorder="1" applyAlignment="1" applyProtection="1">
      <alignment vertical="center"/>
      <protection locked="0"/>
    </xf>
    <xf numFmtId="4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82" fontId="9" fillId="0" borderId="0" xfId="0" applyNumberFormat="1" applyFont="1" applyAlignment="1">
      <alignment horizontal="left" vertical="center"/>
    </xf>
    <xf numFmtId="182" fontId="9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4" fontId="2" fillId="0" borderId="0" xfId="0" applyNumberFormat="1" applyFont="1" applyAlignment="1" applyProtection="1">
      <alignment vertical="center"/>
      <protection locked="0"/>
    </xf>
    <xf numFmtId="182" fontId="2" fillId="0" borderId="0" xfId="77" applyNumberFormat="1" applyFont="1" applyFill="1" applyAlignment="1">
      <alignment horizontal="center" vertical="center"/>
      <protection/>
    </xf>
    <xf numFmtId="43" fontId="2" fillId="0" borderId="0" xfId="43" applyFont="1" applyFill="1" applyAlignment="1" quotePrefix="1">
      <alignment horizontal="center" vertical="center"/>
    </xf>
    <xf numFmtId="41" fontId="2" fillId="0" borderId="0" xfId="46" applyNumberFormat="1" applyFont="1" applyFill="1" applyBorder="1" applyAlignment="1" quotePrefix="1">
      <alignment horizontal="right" vertical="center"/>
    </xf>
    <xf numFmtId="0" fontId="2" fillId="0" borderId="0" xfId="89" applyFont="1" applyAlignment="1">
      <alignment vertical="center"/>
      <protection/>
    </xf>
    <xf numFmtId="0" fontId="2" fillId="0" borderId="0" xfId="89" applyFont="1" applyAlignment="1">
      <alignment vertical="top"/>
      <protection/>
    </xf>
    <xf numFmtId="37" fontId="2" fillId="0" borderId="0" xfId="89" applyNumberFormat="1" applyFont="1" applyAlignment="1">
      <alignment vertical="center"/>
      <protection/>
    </xf>
    <xf numFmtId="182" fontId="2" fillId="0" borderId="0" xfId="78" applyNumberFormat="1" applyFont="1" applyAlignment="1">
      <alignment horizontal="left" vertical="center"/>
      <protection/>
    </xf>
    <xf numFmtId="0" fontId="9" fillId="0" borderId="0" xfId="78" applyFont="1" applyAlignment="1">
      <alignment horizontal="center" vertical="center"/>
      <protection/>
    </xf>
    <xf numFmtId="0" fontId="2" fillId="0" borderId="0" xfId="78" applyFont="1" applyAlignment="1">
      <alignment vertical="center"/>
      <protection/>
    </xf>
    <xf numFmtId="182" fontId="2" fillId="0" borderId="0" xfId="78" applyNumberFormat="1" applyFont="1" applyAlignment="1">
      <alignment horizontal="center" vertical="center"/>
      <protection/>
    </xf>
    <xf numFmtId="49" fontId="9" fillId="0" borderId="0" xfId="0" applyNumberFormat="1" applyFont="1" applyAlignment="1">
      <alignment horizontal="center" vertical="center"/>
    </xf>
    <xf numFmtId="0" fontId="9" fillId="0" borderId="0" xfId="78" applyFont="1" applyAlignment="1">
      <alignment horizontal="left" wrapText="1"/>
      <protection/>
    </xf>
    <xf numFmtId="0" fontId="9" fillId="0" borderId="0" xfId="78" applyFont="1" applyAlignment="1">
      <alignment horizontal="center" wrapText="1"/>
      <protection/>
    </xf>
    <xf numFmtId="0" fontId="2" fillId="0" borderId="0" xfId="89" applyFont="1" applyAlignment="1">
      <alignment horizontal="center" vertical="center"/>
      <protection/>
    </xf>
    <xf numFmtId="0" fontId="2" fillId="0" borderId="0" xfId="78" applyFont="1" applyAlignment="1">
      <alignment horizontal="left" vertical="center" indent="2"/>
      <protection/>
    </xf>
    <xf numFmtId="0" fontId="2" fillId="0" borderId="0" xfId="78" applyFont="1" applyAlignment="1">
      <alignment horizontal="center" vertical="center"/>
      <protection/>
    </xf>
    <xf numFmtId="41" fontId="5" fillId="0" borderId="0" xfId="78" applyNumberFormat="1" applyFont="1" applyAlignment="1">
      <alignment vertical="center"/>
      <protection/>
    </xf>
    <xf numFmtId="0" fontId="2" fillId="0" borderId="0" xfId="78" applyFont="1" applyAlignment="1">
      <alignment horizontal="left" vertical="center"/>
      <protection/>
    </xf>
    <xf numFmtId="0" fontId="2" fillId="0" borderId="0" xfId="78" applyFont="1" applyAlignment="1">
      <alignment horizontal="center" wrapText="1"/>
      <protection/>
    </xf>
    <xf numFmtId="0" fontId="2" fillId="0" borderId="0" xfId="78" applyFont="1" applyAlignment="1">
      <alignment horizontal="left" wrapText="1"/>
      <protection/>
    </xf>
    <xf numFmtId="0" fontId="2" fillId="0" borderId="0" xfId="78" applyFont="1" applyAlignment="1">
      <alignment horizontal="left" vertical="center" indent="4"/>
      <protection/>
    </xf>
    <xf numFmtId="0" fontId="9" fillId="0" borderId="0" xfId="78" applyFont="1" applyAlignment="1">
      <alignment horizontal="left" vertical="center" indent="4"/>
      <protection/>
    </xf>
    <xf numFmtId="182" fontId="9" fillId="0" borderId="0" xfId="78" applyNumberFormat="1" applyFont="1" applyAlignment="1">
      <alignment horizontal="left" vertical="center"/>
      <protection/>
    </xf>
    <xf numFmtId="0" fontId="2" fillId="0" borderId="0" xfId="78" applyFont="1" applyAlignment="1" applyProtection="1">
      <alignment vertical="center"/>
      <protection locked="0"/>
    </xf>
    <xf numFmtId="0" fontId="5" fillId="0" borderId="0" xfId="78" applyFont="1" applyAlignment="1" quotePrefix="1">
      <alignment horizontal="center" wrapText="1"/>
      <protection/>
    </xf>
    <xf numFmtId="0" fontId="5" fillId="0" borderId="0" xfId="78" applyFont="1" applyAlignment="1">
      <alignment horizontal="center" wrapText="1"/>
      <protection/>
    </xf>
    <xf numFmtId="49" fontId="9" fillId="0" borderId="0" xfId="78" applyNumberFormat="1" applyFont="1" applyFill="1" applyAlignment="1">
      <alignment horizontal="center" vertical="center"/>
      <protection/>
    </xf>
    <xf numFmtId="182" fontId="9" fillId="0" borderId="0" xfId="102" applyNumberFormat="1" applyFont="1" applyFill="1" applyBorder="1" applyAlignment="1">
      <alignment horizontal="center" vertical="center"/>
      <protection/>
    </xf>
    <xf numFmtId="41" fontId="9" fillId="0" borderId="0" xfId="102" applyNumberFormat="1" applyFont="1" applyFill="1" applyBorder="1" applyAlignment="1">
      <alignment horizontal="centerContinuous" vertical="center"/>
      <protection/>
    </xf>
    <xf numFmtId="41" fontId="9" fillId="0" borderId="0" xfId="102" applyNumberFormat="1" applyFont="1" applyFill="1" applyBorder="1" applyAlignment="1">
      <alignment vertical="center"/>
      <protection/>
    </xf>
    <xf numFmtId="182" fontId="2" fillId="0" borderId="0" xfId="102" applyNumberFormat="1" applyFont="1" applyFill="1" applyBorder="1" applyAlignment="1">
      <alignment horizontal="center" vertical="center"/>
      <protection/>
    </xf>
    <xf numFmtId="41" fontId="9" fillId="0" borderId="14" xfId="102" applyNumberFormat="1" applyFont="1" applyFill="1" applyBorder="1" applyAlignment="1">
      <alignment horizontal="center" vertical="center"/>
      <protection/>
    </xf>
    <xf numFmtId="41" fontId="9" fillId="0" borderId="14" xfId="102" applyNumberFormat="1" applyFont="1" applyFill="1" applyBorder="1" applyAlignment="1">
      <alignment horizontal="center" vertical="center" wrapText="1"/>
      <protection/>
    </xf>
    <xf numFmtId="203" fontId="2" fillId="0" borderId="0" xfId="43" applyNumberFormat="1" applyFont="1" applyFill="1" applyBorder="1" applyAlignment="1">
      <alignment vertical="center"/>
    </xf>
    <xf numFmtId="41" fontId="9" fillId="0" borderId="0" xfId="43" applyNumberFormat="1" applyFont="1" applyFill="1" applyBorder="1" applyAlignment="1">
      <alignment vertical="center"/>
    </xf>
    <xf numFmtId="190" fontId="2" fillId="0" borderId="0" xfId="43" applyNumberFormat="1" applyFont="1" applyFill="1" applyBorder="1" applyAlignment="1">
      <alignment vertical="center"/>
    </xf>
    <xf numFmtId="41" fontId="2" fillId="0" borderId="0" xfId="43" applyNumberFormat="1" applyFont="1" applyFill="1" applyAlignment="1">
      <alignment vertical="center"/>
    </xf>
    <xf numFmtId="203" fontId="2" fillId="0" borderId="11" xfId="43" applyNumberFormat="1" applyFont="1" applyFill="1" applyBorder="1" applyAlignment="1">
      <alignment vertical="center"/>
    </xf>
    <xf numFmtId="41" fontId="2" fillId="0" borderId="11" xfId="48" applyNumberFormat="1" applyFont="1" applyFill="1" applyBorder="1" applyAlignment="1">
      <alignment vertical="center"/>
    </xf>
    <xf numFmtId="41" fontId="2" fillId="0" borderId="0" xfId="48" applyNumberFormat="1" applyFont="1" applyFill="1" applyBorder="1" applyAlignment="1">
      <alignment vertical="center"/>
    </xf>
    <xf numFmtId="190" fontId="2" fillId="0" borderId="0" xfId="48" applyNumberFormat="1" applyFont="1" applyFill="1" applyBorder="1" applyAlignment="1">
      <alignment horizontal="right" vertical="center"/>
    </xf>
    <xf numFmtId="41" fontId="2" fillId="0" borderId="12" xfId="48" applyNumberFormat="1" applyFont="1" applyFill="1" applyBorder="1" applyAlignment="1">
      <alignment horizontal="right" vertical="center"/>
    </xf>
    <xf numFmtId="203" fontId="2" fillId="0" borderId="0" xfId="43" applyNumberFormat="1" applyFont="1" applyFill="1" applyBorder="1" applyAlignment="1">
      <alignment horizontal="center" vertical="center"/>
    </xf>
    <xf numFmtId="182" fontId="9" fillId="0" borderId="13" xfId="102" applyNumberFormat="1" applyFont="1" applyFill="1" applyBorder="1" applyAlignment="1">
      <alignment horizontal="center" vertical="center"/>
      <protection/>
    </xf>
    <xf numFmtId="197" fontId="2" fillId="0" borderId="0" xfId="48" applyNumberFormat="1" applyFont="1" applyFill="1" applyBorder="1" applyAlignment="1">
      <alignment horizontal="right" vertical="center"/>
    </xf>
    <xf numFmtId="222" fontId="2" fillId="0" borderId="0" xfId="48" applyNumberFormat="1" applyFont="1" applyFill="1" applyAlignment="1">
      <alignment horizontal="right" vertical="center"/>
    </xf>
    <xf numFmtId="222" fontId="2" fillId="0" borderId="11" xfId="48" applyNumberFormat="1" applyFont="1" applyFill="1" applyBorder="1" applyAlignment="1">
      <alignment horizontal="right" vertical="center"/>
    </xf>
    <xf numFmtId="222" fontId="2" fillId="0" borderId="0" xfId="48" applyNumberFormat="1" applyFont="1" applyFill="1" applyBorder="1" applyAlignment="1">
      <alignment horizontal="center" vertical="center"/>
    </xf>
    <xf numFmtId="222" fontId="2" fillId="0" borderId="12" xfId="43" applyNumberFormat="1" applyFont="1" applyFill="1" applyBorder="1" applyAlignment="1">
      <alignment horizontal="right" vertical="center"/>
    </xf>
    <xf numFmtId="222" fontId="2" fillId="0" borderId="0" xfId="48" applyNumberFormat="1" applyFont="1" applyFill="1" applyBorder="1" applyAlignment="1">
      <alignment horizontal="right" vertical="center"/>
    </xf>
    <xf numFmtId="0" fontId="56" fillId="0" borderId="0" xfId="0" applyFont="1" applyAlignment="1">
      <alignment vertical="center"/>
    </xf>
    <xf numFmtId="41" fontId="2" fillId="0" borderId="0" xfId="0" applyNumberFormat="1" applyFont="1" applyAlignment="1">
      <alignment horizontal="center" vertical="center"/>
    </xf>
    <xf numFmtId="182" fontId="56" fillId="0" borderId="0" xfId="0" applyNumberFormat="1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203" fontId="2" fillId="0" borderId="0" xfId="46" applyNumberFormat="1" applyFont="1" applyFill="1" applyAlignment="1" quotePrefix="1">
      <alignment horizontal="center" vertical="center"/>
    </xf>
    <xf numFmtId="182" fontId="2" fillId="0" borderId="0" xfId="0" applyNumberFormat="1" applyFont="1" applyAlignment="1" applyProtection="1" quotePrefix="1">
      <alignment horizontal="center" vertical="center"/>
      <protection locked="0"/>
    </xf>
    <xf numFmtId="43" fontId="2" fillId="0" borderId="0" xfId="43" applyNumberFormat="1" applyFont="1" applyFill="1" applyAlignment="1">
      <alignment horizontal="left" vertical="center"/>
    </xf>
    <xf numFmtId="49" fontId="9" fillId="0" borderId="0" xfId="78" applyNumberFormat="1" applyFont="1" applyFill="1" applyBorder="1" applyAlignment="1">
      <alignment horizontal="center" vertical="center"/>
      <protection/>
    </xf>
    <xf numFmtId="183" fontId="2" fillId="0" borderId="0" xfId="43" applyNumberFormat="1" applyFont="1" applyFill="1" applyBorder="1" applyAlignment="1">
      <alignment horizontal="center" vertical="center"/>
    </xf>
    <xf numFmtId="183" fontId="2" fillId="0" borderId="0" xfId="43" applyNumberFormat="1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indent="3"/>
    </xf>
    <xf numFmtId="41" fontId="9" fillId="0" borderId="0" xfId="0" applyNumberFormat="1" applyFont="1" applyAlignment="1">
      <alignment horizontal="center" vertical="center"/>
    </xf>
    <xf numFmtId="182" fontId="4" fillId="0" borderId="0" xfId="0" applyNumberFormat="1" applyFont="1" applyAlignment="1">
      <alignment horizontal="center" vertical="center"/>
    </xf>
    <xf numFmtId="182" fontId="4" fillId="0" borderId="0" xfId="0" applyNumberFormat="1" applyFont="1" applyFill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41" fontId="9" fillId="0" borderId="11" xfId="102" applyNumberFormat="1" applyFont="1" applyFill="1" applyBorder="1" applyAlignment="1">
      <alignment horizontal="center" vertical="center"/>
      <protection/>
    </xf>
    <xf numFmtId="0" fontId="4" fillId="0" borderId="0" xfId="103" applyFont="1" applyFill="1" applyAlignment="1">
      <alignment horizontal="center" vertical="center"/>
      <protection/>
    </xf>
    <xf numFmtId="0" fontId="9" fillId="0" borderId="11" xfId="103" applyFont="1" applyFill="1" applyBorder="1" applyAlignment="1">
      <alignment horizontal="right" vertical="center"/>
      <protection/>
    </xf>
    <xf numFmtId="41" fontId="9" fillId="0" borderId="13" xfId="102" applyNumberFormat="1" applyFont="1" applyFill="1" applyBorder="1" applyAlignment="1">
      <alignment horizontal="center" vertical="center"/>
      <protection/>
    </xf>
    <xf numFmtId="0" fontId="4" fillId="0" borderId="11" xfId="103" applyFont="1" applyFill="1" applyBorder="1" applyAlignment="1">
      <alignment horizontal="right" vertical="center"/>
      <protection/>
    </xf>
    <xf numFmtId="0" fontId="9" fillId="0" borderId="11" xfId="103" applyFont="1" applyFill="1" applyBorder="1" applyAlignment="1">
      <alignment horizontal="center" vertical="center"/>
      <protection/>
    </xf>
    <xf numFmtId="0" fontId="4" fillId="0" borderId="0" xfId="89" applyFont="1" applyAlignment="1">
      <alignment horizontal="center" vertical="center"/>
      <protection/>
    </xf>
    <xf numFmtId="0" fontId="4" fillId="0" borderId="0" xfId="89" applyFont="1" applyAlignment="1">
      <alignment horizontal="center" vertical="top"/>
      <protection/>
    </xf>
    <xf numFmtId="0" fontId="9" fillId="0" borderId="11" xfId="89" applyFont="1" applyBorder="1" applyAlignment="1">
      <alignment horizontal="right" vertical="center"/>
      <protection/>
    </xf>
    <xf numFmtId="41" fontId="9" fillId="0" borderId="0" xfId="43" applyNumberFormat="1" applyFont="1" applyFill="1" applyBorder="1" applyAlignment="1">
      <alignment horizontal="center" vertical="center"/>
    </xf>
    <xf numFmtId="41" fontId="9" fillId="0" borderId="0" xfId="78" applyNumberFormat="1" applyFont="1" applyAlignment="1">
      <alignment horizontal="center" vertical="center"/>
      <protection/>
    </xf>
  </cellXfs>
  <cellStyles count="98">
    <cellStyle name="Normal" xfId="0"/>
    <cellStyle name="&#10;386grabber=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omma 2 3" xfId="47"/>
    <cellStyle name="Comma 3" xfId="48"/>
    <cellStyle name="Comma 3 2" xfId="49"/>
    <cellStyle name="Comma 3 3" xfId="50"/>
    <cellStyle name="Comma 4" xfId="51"/>
    <cellStyle name="Comma 5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- Style1" xfId="66"/>
    <cellStyle name="Normal 10" xfId="67"/>
    <cellStyle name="Normal 11" xfId="68"/>
    <cellStyle name="Normal 12" xfId="69"/>
    <cellStyle name="Normal 13" xfId="70"/>
    <cellStyle name="Normal 14" xfId="71"/>
    <cellStyle name="Normal 15" xfId="72"/>
    <cellStyle name="Normal 16" xfId="73"/>
    <cellStyle name="Normal 17" xfId="74"/>
    <cellStyle name="Normal 18" xfId="75"/>
    <cellStyle name="Normal 19" xfId="76"/>
    <cellStyle name="Normal 2" xfId="77"/>
    <cellStyle name="Normal 2 2" xfId="78"/>
    <cellStyle name="Normal 20" xfId="79"/>
    <cellStyle name="Normal 21" xfId="80"/>
    <cellStyle name="Normal 22" xfId="81"/>
    <cellStyle name="Normal 23" xfId="82"/>
    <cellStyle name="Normal 24" xfId="83"/>
    <cellStyle name="Normal 25" xfId="84"/>
    <cellStyle name="Normal 26" xfId="85"/>
    <cellStyle name="Normal 27" xfId="86"/>
    <cellStyle name="Normal 28" xfId="87"/>
    <cellStyle name="Normal 29" xfId="88"/>
    <cellStyle name="Normal 3" xfId="89"/>
    <cellStyle name="Normal 30" xfId="90"/>
    <cellStyle name="Normal 31" xfId="91"/>
    <cellStyle name="Normal 32" xfId="92"/>
    <cellStyle name="Normal 33" xfId="93"/>
    <cellStyle name="Normal 34" xfId="94"/>
    <cellStyle name="Normal 35" xfId="95"/>
    <cellStyle name="Normal 4" xfId="96"/>
    <cellStyle name="Normal 5" xfId="97"/>
    <cellStyle name="Normal 6" xfId="98"/>
    <cellStyle name="Normal 7" xfId="99"/>
    <cellStyle name="Normal 8" xfId="100"/>
    <cellStyle name="Normal 9" xfId="101"/>
    <cellStyle name="Normal_Note-Thai_Q1-2002" xfId="102"/>
    <cellStyle name="Normal_TWC45Q3" xfId="103"/>
    <cellStyle name="Note" xfId="104"/>
    <cellStyle name="Output" xfId="105"/>
    <cellStyle name="Percent" xfId="106"/>
    <cellStyle name="Percent 2" xfId="107"/>
    <cellStyle name="Percent 3" xfId="108"/>
    <cellStyle name="Title" xfId="109"/>
    <cellStyle name="Total" xfId="110"/>
    <cellStyle name="Warning Text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4"/>
  <sheetViews>
    <sheetView tabSelected="1" view="pageBreakPreview" zoomScaleSheetLayoutView="100" workbookViewId="0" topLeftCell="A1">
      <selection activeCell="A1" sqref="A1:J1"/>
    </sheetView>
  </sheetViews>
  <sheetFormatPr defaultColWidth="9.140625" defaultRowHeight="21.75"/>
  <cols>
    <col min="1" max="1" width="56.140625" style="128" customWidth="1"/>
    <col min="2" max="2" width="10.00390625" style="129" bestFit="1" customWidth="1"/>
    <col min="3" max="3" width="0.85546875" style="128" customWidth="1"/>
    <col min="4" max="4" width="13.8515625" style="127" customWidth="1"/>
    <col min="5" max="5" width="0.85546875" style="127" customWidth="1"/>
    <col min="6" max="6" width="13.8515625" style="127" customWidth="1"/>
    <col min="7" max="7" width="0.85546875" style="127" customWidth="1"/>
    <col min="8" max="8" width="13.8515625" style="127" customWidth="1"/>
    <col min="9" max="9" width="0.85546875" style="127" customWidth="1"/>
    <col min="10" max="10" width="13.8515625" style="127" customWidth="1"/>
    <col min="11" max="11" width="0.13671875" style="126" customWidth="1"/>
    <col min="12" max="12" width="9.140625" style="126" customWidth="1"/>
    <col min="13" max="13" width="11.140625" style="126" bestFit="1" customWidth="1"/>
    <col min="14" max="16384" width="9.140625" style="126" customWidth="1"/>
  </cols>
  <sheetData>
    <row r="1" spans="1:10" ht="22.5">
      <c r="A1" s="216" t="s">
        <v>74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22.5">
      <c r="A2" s="216" t="s">
        <v>85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1:10" ht="22.5">
      <c r="A3" s="217" t="s">
        <v>184</v>
      </c>
      <c r="B3" s="217"/>
      <c r="C3" s="217"/>
      <c r="D3" s="217"/>
      <c r="E3" s="217"/>
      <c r="F3" s="217"/>
      <c r="G3" s="217"/>
      <c r="H3" s="217"/>
      <c r="I3" s="217"/>
      <c r="J3" s="217"/>
    </row>
    <row r="4" spans="1:10" ht="20.25">
      <c r="A4" s="218" t="s">
        <v>51</v>
      </c>
      <c r="B4" s="218"/>
      <c r="C4" s="218"/>
      <c r="D4" s="218"/>
      <c r="E4" s="218"/>
      <c r="F4" s="218"/>
      <c r="G4" s="218"/>
      <c r="H4" s="218"/>
      <c r="I4" s="218"/>
      <c r="J4" s="218"/>
    </row>
    <row r="5" spans="1:10" ht="5.25" customHeight="1">
      <c r="A5" s="126"/>
      <c r="B5" s="131"/>
      <c r="C5" s="126"/>
      <c r="D5" s="126"/>
      <c r="E5" s="126"/>
      <c r="F5" s="126"/>
      <c r="G5" s="126"/>
      <c r="H5" s="130"/>
      <c r="I5" s="126"/>
      <c r="J5" s="126"/>
    </row>
    <row r="6" spans="2:10" ht="20.25">
      <c r="B6" s="149" t="s">
        <v>0</v>
      </c>
      <c r="D6" s="215" t="s">
        <v>16</v>
      </c>
      <c r="E6" s="215"/>
      <c r="F6" s="215"/>
      <c r="H6" s="215" t="s">
        <v>31</v>
      </c>
      <c r="I6" s="215"/>
      <c r="J6" s="215"/>
    </row>
    <row r="7" spans="2:10" ht="20.25">
      <c r="B7" s="149"/>
      <c r="D7" s="10" t="s">
        <v>58</v>
      </c>
      <c r="E7" s="10"/>
      <c r="F7" s="10" t="s">
        <v>58</v>
      </c>
      <c r="G7" s="10"/>
      <c r="H7" s="10" t="s">
        <v>58</v>
      </c>
      <c r="I7" s="10"/>
      <c r="J7" s="10" t="s">
        <v>58</v>
      </c>
    </row>
    <row r="8" spans="2:10" ht="20.25">
      <c r="B8" s="149"/>
      <c r="D8" s="10" t="s">
        <v>75</v>
      </c>
      <c r="E8" s="10"/>
      <c r="F8" s="10" t="s">
        <v>59</v>
      </c>
      <c r="G8" s="10"/>
      <c r="H8" s="10" t="s">
        <v>75</v>
      </c>
      <c r="I8" s="10"/>
      <c r="J8" s="10" t="s">
        <v>59</v>
      </c>
    </row>
    <row r="9" spans="2:10" ht="20.25">
      <c r="B9" s="149"/>
      <c r="D9" s="3" t="s">
        <v>185</v>
      </c>
      <c r="E9" s="3"/>
      <c r="F9" s="3" t="s">
        <v>160</v>
      </c>
      <c r="G9" s="3"/>
      <c r="H9" s="3" t="s">
        <v>185</v>
      </c>
      <c r="I9" s="3"/>
      <c r="J9" s="3" t="s">
        <v>160</v>
      </c>
    </row>
    <row r="10" spans="2:10" ht="20.25">
      <c r="B10" s="149"/>
      <c r="D10" s="2" t="s">
        <v>118</v>
      </c>
      <c r="E10" s="10"/>
      <c r="F10" s="10"/>
      <c r="G10" s="10"/>
      <c r="H10" s="2" t="s">
        <v>118</v>
      </c>
      <c r="I10" s="10"/>
      <c r="J10" s="10"/>
    </row>
    <row r="11" spans="2:10" ht="20.25">
      <c r="B11" s="149"/>
      <c r="D11" s="2" t="s">
        <v>119</v>
      </c>
      <c r="E11" s="10"/>
      <c r="F11" s="10"/>
      <c r="G11" s="10"/>
      <c r="H11" s="2" t="s">
        <v>119</v>
      </c>
      <c r="I11" s="10"/>
      <c r="J11" s="10"/>
    </row>
    <row r="12" spans="1:10" ht="20.25">
      <c r="A12" s="149" t="s">
        <v>1</v>
      </c>
      <c r="B12" s="149"/>
      <c r="D12" s="2"/>
      <c r="E12" s="10"/>
      <c r="F12" s="10"/>
      <c r="G12" s="10"/>
      <c r="H12" s="2"/>
      <c r="I12" s="10"/>
      <c r="J12" s="10"/>
    </row>
    <row r="13" spans="1:10" s="132" customFormat="1" ht="19.5">
      <c r="A13" s="126" t="s">
        <v>27</v>
      </c>
      <c r="B13" s="135"/>
      <c r="C13" s="134"/>
      <c r="D13" s="11"/>
      <c r="E13" s="11"/>
      <c r="F13" s="11"/>
      <c r="G13" s="11"/>
      <c r="H13" s="11"/>
      <c r="I13" s="11"/>
      <c r="J13" s="11"/>
    </row>
    <row r="14" spans="1:10" s="132" customFormat="1" ht="19.5">
      <c r="A14" s="143" t="s">
        <v>24</v>
      </c>
      <c r="B14" s="209" t="s">
        <v>191</v>
      </c>
      <c r="C14" s="11"/>
      <c r="D14" s="26">
        <v>267517</v>
      </c>
      <c r="E14" s="11"/>
      <c r="F14" s="26">
        <v>223370</v>
      </c>
      <c r="G14" s="11"/>
      <c r="H14" s="13">
        <v>251707</v>
      </c>
      <c r="I14" s="11"/>
      <c r="J14" s="13">
        <v>181549</v>
      </c>
    </row>
    <row r="15" spans="1:10" s="132" customFormat="1" ht="19.5">
      <c r="A15" s="143" t="s">
        <v>94</v>
      </c>
      <c r="B15" s="135">
        <v>5</v>
      </c>
      <c r="C15" s="134"/>
      <c r="D15" s="26">
        <v>638529</v>
      </c>
      <c r="E15" s="11"/>
      <c r="F15" s="26">
        <v>574291</v>
      </c>
      <c r="G15" s="11"/>
      <c r="H15" s="13">
        <v>732871</v>
      </c>
      <c r="I15" s="11"/>
      <c r="J15" s="13">
        <v>669391</v>
      </c>
    </row>
    <row r="16" spans="1:10" s="132" customFormat="1" ht="19.5">
      <c r="A16" s="143" t="s">
        <v>159</v>
      </c>
      <c r="B16" s="135">
        <v>19</v>
      </c>
      <c r="C16" s="134"/>
      <c r="D16" s="208">
        <v>0</v>
      </c>
      <c r="E16" s="11"/>
      <c r="F16" s="208" t="s">
        <v>86</v>
      </c>
      <c r="G16" s="11"/>
      <c r="H16" s="13">
        <v>120507</v>
      </c>
      <c r="I16" s="11"/>
      <c r="J16" s="13">
        <v>115500</v>
      </c>
    </row>
    <row r="17" spans="1:10" s="132" customFormat="1" ht="19.5">
      <c r="A17" s="143" t="s">
        <v>76</v>
      </c>
      <c r="B17" s="135">
        <v>6</v>
      </c>
      <c r="C17" s="134"/>
      <c r="D17" s="42">
        <v>890815</v>
      </c>
      <c r="E17" s="11"/>
      <c r="F17" s="42">
        <v>1055968</v>
      </c>
      <c r="G17" s="11"/>
      <c r="H17" s="13">
        <v>863633</v>
      </c>
      <c r="I17" s="11"/>
      <c r="J17" s="13">
        <v>1024878</v>
      </c>
    </row>
    <row r="18" spans="1:10" s="132" customFormat="1" ht="19.5">
      <c r="A18" s="143" t="s">
        <v>142</v>
      </c>
      <c r="B18" s="135">
        <v>7</v>
      </c>
      <c r="C18" s="134"/>
      <c r="D18" s="42">
        <v>233851</v>
      </c>
      <c r="E18" s="11"/>
      <c r="F18" s="42">
        <v>253562</v>
      </c>
      <c r="G18" s="11"/>
      <c r="H18" s="13">
        <v>233851</v>
      </c>
      <c r="I18" s="11"/>
      <c r="J18" s="13">
        <v>253562</v>
      </c>
    </row>
    <row r="19" spans="1:10" s="132" customFormat="1" ht="19.5">
      <c r="A19" s="143" t="s">
        <v>28</v>
      </c>
      <c r="B19" s="135"/>
      <c r="C19" s="134"/>
      <c r="D19" s="26">
        <v>18729</v>
      </c>
      <c r="E19" s="11"/>
      <c r="F19" s="26">
        <v>21345</v>
      </c>
      <c r="G19" s="11"/>
      <c r="H19" s="13">
        <v>15399</v>
      </c>
      <c r="I19" s="11"/>
      <c r="J19" s="13">
        <v>17728</v>
      </c>
    </row>
    <row r="20" spans="1:10" s="132" customFormat="1" ht="20.25">
      <c r="A20" s="144" t="s">
        <v>2</v>
      </c>
      <c r="B20" s="142"/>
      <c r="C20" s="11"/>
      <c r="D20" s="137">
        <f>SUM(D14:D19)</f>
        <v>2049441</v>
      </c>
      <c r="E20" s="11"/>
      <c r="F20" s="137">
        <f>SUM(F14:F19)</f>
        <v>2128536</v>
      </c>
      <c r="G20" s="11"/>
      <c r="H20" s="38">
        <f>SUM(H14:H19)</f>
        <v>2217968</v>
      </c>
      <c r="I20" s="11"/>
      <c r="J20" s="38">
        <f>SUM(J14:J19)</f>
        <v>2262608</v>
      </c>
    </row>
    <row r="21" spans="1:10" s="132" customFormat="1" ht="20.25">
      <c r="A21" s="144"/>
      <c r="B21" s="142"/>
      <c r="C21" s="11"/>
      <c r="D21" s="140"/>
      <c r="E21" s="11"/>
      <c r="F21" s="140"/>
      <c r="G21" s="11"/>
      <c r="H21" s="11"/>
      <c r="I21" s="11"/>
      <c r="J21" s="11"/>
    </row>
    <row r="22" spans="1:10" s="132" customFormat="1" ht="19.5">
      <c r="A22" s="126" t="s">
        <v>3</v>
      </c>
      <c r="B22" s="135"/>
      <c r="C22" s="134"/>
      <c r="D22" s="11"/>
      <c r="E22" s="11"/>
      <c r="F22" s="11"/>
      <c r="G22" s="11"/>
      <c r="H22" s="11"/>
      <c r="I22" s="11"/>
      <c r="J22" s="11"/>
    </row>
    <row r="23" spans="1:11" s="132" customFormat="1" ht="19.5">
      <c r="A23" s="143" t="s">
        <v>32</v>
      </c>
      <c r="B23" s="135">
        <v>8</v>
      </c>
      <c r="C23" s="134"/>
      <c r="D23" s="208" t="s">
        <v>86</v>
      </c>
      <c r="E23" s="95"/>
      <c r="F23" s="208" t="s">
        <v>86</v>
      </c>
      <c r="G23" s="11"/>
      <c r="H23" s="49">
        <v>116462</v>
      </c>
      <c r="I23" s="11"/>
      <c r="J23" s="49">
        <v>116462</v>
      </c>
      <c r="K23" s="153"/>
    </row>
    <row r="24" spans="1:10" s="132" customFormat="1" ht="19.5">
      <c r="A24" s="143" t="s">
        <v>77</v>
      </c>
      <c r="B24" s="135"/>
      <c r="C24" s="134"/>
      <c r="D24" s="49">
        <v>39745</v>
      </c>
      <c r="E24" s="11"/>
      <c r="F24" s="49">
        <v>39745</v>
      </c>
      <c r="G24" s="11"/>
      <c r="H24" s="49">
        <v>39745</v>
      </c>
      <c r="I24" s="11"/>
      <c r="J24" s="49">
        <v>39745</v>
      </c>
    </row>
    <row r="25" spans="1:10" s="132" customFormat="1" ht="19.5">
      <c r="A25" s="143" t="s">
        <v>40</v>
      </c>
      <c r="B25" s="135">
        <v>9</v>
      </c>
      <c r="C25" s="134"/>
      <c r="D25" s="26">
        <v>970084</v>
      </c>
      <c r="E25" s="11"/>
      <c r="F25" s="26">
        <v>999384</v>
      </c>
      <c r="G25" s="11"/>
      <c r="H25" s="94">
        <v>940889</v>
      </c>
      <c r="I25" s="11"/>
      <c r="J25" s="94">
        <v>968449</v>
      </c>
    </row>
    <row r="26" spans="1:10" s="132" customFormat="1" ht="19.5">
      <c r="A26" s="143" t="s">
        <v>145</v>
      </c>
      <c r="B26" s="135">
        <v>10</v>
      </c>
      <c r="C26" s="134"/>
      <c r="D26" s="26">
        <v>97939</v>
      </c>
      <c r="E26" s="11"/>
      <c r="F26" s="26">
        <v>105938</v>
      </c>
      <c r="G26" s="11"/>
      <c r="H26" s="94">
        <v>85655</v>
      </c>
      <c r="I26" s="11"/>
      <c r="J26" s="94">
        <v>90473</v>
      </c>
    </row>
    <row r="27" spans="1:13" s="132" customFormat="1" ht="19.5">
      <c r="A27" s="143" t="s">
        <v>45</v>
      </c>
      <c r="B27" s="135">
        <v>11</v>
      </c>
      <c r="C27" s="134"/>
      <c r="D27" s="42">
        <v>12713</v>
      </c>
      <c r="E27" s="11"/>
      <c r="F27" s="42">
        <v>12760</v>
      </c>
      <c r="G27" s="11"/>
      <c r="H27" s="208">
        <v>0</v>
      </c>
      <c r="I27" s="11"/>
      <c r="J27" s="208" t="s">
        <v>86</v>
      </c>
      <c r="M27" s="42"/>
    </row>
    <row r="28" spans="1:10" s="132" customFormat="1" ht="19.5">
      <c r="A28" s="143" t="s">
        <v>146</v>
      </c>
      <c r="B28" s="135"/>
      <c r="C28" s="134"/>
      <c r="D28" s="42">
        <v>51442</v>
      </c>
      <c r="E28" s="11"/>
      <c r="F28" s="42">
        <v>53267</v>
      </c>
      <c r="G28" s="11"/>
      <c r="H28" s="94">
        <v>39042</v>
      </c>
      <c r="I28" s="11"/>
      <c r="J28" s="94">
        <v>40371</v>
      </c>
    </row>
    <row r="29" spans="1:10" s="132" customFormat="1" ht="19.5">
      <c r="A29" s="143" t="s">
        <v>50</v>
      </c>
      <c r="B29" s="135"/>
      <c r="C29" s="134"/>
      <c r="D29" s="42">
        <v>83384</v>
      </c>
      <c r="E29" s="11"/>
      <c r="F29" s="42">
        <v>92854</v>
      </c>
      <c r="G29" s="11"/>
      <c r="H29" s="49">
        <v>29812</v>
      </c>
      <c r="I29" s="11"/>
      <c r="J29" s="49">
        <v>40178</v>
      </c>
    </row>
    <row r="30" spans="1:10" s="132" customFormat="1" ht="19.5">
      <c r="A30" s="143" t="s">
        <v>33</v>
      </c>
      <c r="B30" s="135"/>
      <c r="C30" s="134"/>
      <c r="D30" s="42">
        <v>22636</v>
      </c>
      <c r="E30" s="11"/>
      <c r="F30" s="42">
        <v>21737</v>
      </c>
      <c r="G30" s="11"/>
      <c r="H30" s="49">
        <v>9774</v>
      </c>
      <c r="I30" s="11"/>
      <c r="J30" s="49">
        <v>9299</v>
      </c>
    </row>
    <row r="31" spans="1:10" s="132" customFormat="1" ht="20.25">
      <c r="A31" s="144" t="s">
        <v>4</v>
      </c>
      <c r="B31" s="142"/>
      <c r="C31" s="141"/>
      <c r="D31" s="137">
        <f>SUM(D23:D30)</f>
        <v>1277943</v>
      </c>
      <c r="E31" s="11"/>
      <c r="F31" s="137">
        <f>SUM(F23:F30)</f>
        <v>1325685</v>
      </c>
      <c r="G31" s="11"/>
      <c r="H31" s="137">
        <f>SUM(H23:H30)</f>
        <v>1261379</v>
      </c>
      <c r="I31" s="11"/>
      <c r="J31" s="137">
        <f>SUM(J23:J30)</f>
        <v>1304977</v>
      </c>
    </row>
    <row r="32" spans="1:10" s="132" customFormat="1" ht="21" thickBot="1">
      <c r="A32" s="151" t="s">
        <v>5</v>
      </c>
      <c r="B32" s="135"/>
      <c r="C32" s="134"/>
      <c r="D32" s="133">
        <f>D20+D31</f>
        <v>3327384</v>
      </c>
      <c r="E32" s="11"/>
      <c r="F32" s="133">
        <f>F20+F31</f>
        <v>3454221</v>
      </c>
      <c r="G32" s="11"/>
      <c r="H32" s="39">
        <f>SUM(H20,H31)</f>
        <v>3479347</v>
      </c>
      <c r="I32" s="11"/>
      <c r="J32" s="39">
        <f>SUM(J20,J31)</f>
        <v>3567585</v>
      </c>
    </row>
    <row r="33" spans="1:10" s="132" customFormat="1" ht="21" thickTop="1">
      <c r="A33" s="151"/>
      <c r="B33" s="135"/>
      <c r="C33" s="134"/>
      <c r="D33" s="140"/>
      <c r="E33" s="11"/>
      <c r="F33" s="140"/>
      <c r="G33" s="11"/>
      <c r="H33" s="11"/>
      <c r="I33" s="11"/>
      <c r="J33" s="11"/>
    </row>
    <row r="34" spans="1:10" s="132" customFormat="1" ht="20.25">
      <c r="A34" s="151"/>
      <c r="B34" s="135"/>
      <c r="C34" s="134"/>
      <c r="D34" s="140"/>
      <c r="E34" s="11"/>
      <c r="F34" s="140"/>
      <c r="G34" s="11"/>
      <c r="H34" s="11"/>
      <c r="I34" s="11"/>
      <c r="J34" s="11"/>
    </row>
    <row r="35" spans="1:10" s="132" customFormat="1" ht="20.25">
      <c r="A35" s="151"/>
      <c r="B35" s="135"/>
      <c r="C35" s="134"/>
      <c r="D35" s="140"/>
      <c r="E35" s="11"/>
      <c r="F35" s="140"/>
      <c r="G35" s="11"/>
      <c r="H35" s="11"/>
      <c r="I35" s="11"/>
      <c r="J35" s="11"/>
    </row>
    <row r="36" spans="1:10" s="132" customFormat="1" ht="20.25">
      <c r="A36" s="151"/>
      <c r="B36" s="135"/>
      <c r="C36" s="134"/>
      <c r="D36" s="140"/>
      <c r="E36" s="11"/>
      <c r="F36" s="140"/>
      <c r="G36" s="11"/>
      <c r="H36" s="11"/>
      <c r="I36" s="11"/>
      <c r="J36" s="11"/>
    </row>
    <row r="37" spans="1:10" s="132" customFormat="1" ht="20.25">
      <c r="A37" s="151"/>
      <c r="B37" s="135"/>
      <c r="C37" s="134"/>
      <c r="D37" s="140"/>
      <c r="E37" s="11"/>
      <c r="F37" s="140"/>
      <c r="G37" s="11"/>
      <c r="H37" s="11"/>
      <c r="I37" s="11"/>
      <c r="J37" s="11"/>
    </row>
    <row r="38" spans="1:10" s="132" customFormat="1" ht="20.25">
      <c r="A38" s="151"/>
      <c r="B38" s="135"/>
      <c r="C38" s="134"/>
      <c r="D38" s="140"/>
      <c r="E38" s="11"/>
      <c r="F38" s="140"/>
      <c r="G38" s="11"/>
      <c r="H38" s="11"/>
      <c r="I38" s="11"/>
      <c r="J38" s="11"/>
    </row>
    <row r="39" spans="1:10" s="132" customFormat="1" ht="20.25">
      <c r="A39" s="151"/>
      <c r="B39" s="135"/>
      <c r="C39" s="134"/>
      <c r="D39" s="140"/>
      <c r="E39" s="11"/>
      <c r="F39" s="140"/>
      <c r="G39" s="11"/>
      <c r="H39" s="11"/>
      <c r="I39" s="11"/>
      <c r="J39" s="11"/>
    </row>
    <row r="40" spans="1:10" s="132" customFormat="1" ht="20.25">
      <c r="A40" s="151"/>
      <c r="B40" s="135"/>
      <c r="C40" s="134"/>
      <c r="D40" s="140"/>
      <c r="E40" s="11"/>
      <c r="F40" s="140"/>
      <c r="G40" s="11"/>
      <c r="H40" s="11"/>
      <c r="I40" s="11"/>
      <c r="J40" s="11"/>
    </row>
    <row r="41" spans="1:10" s="132" customFormat="1" ht="20.25">
      <c r="A41" s="151"/>
      <c r="B41" s="135"/>
      <c r="C41" s="134"/>
      <c r="D41" s="140"/>
      <c r="E41" s="11"/>
      <c r="F41" s="140"/>
      <c r="G41" s="11"/>
      <c r="H41" s="11"/>
      <c r="I41" s="11"/>
      <c r="J41" s="11"/>
    </row>
    <row r="42" spans="1:10" s="132" customFormat="1" ht="20.25">
      <c r="A42" s="151"/>
      <c r="B42" s="135"/>
      <c r="C42" s="134"/>
      <c r="D42" s="140"/>
      <c r="E42" s="11"/>
      <c r="F42" s="140"/>
      <c r="G42" s="11"/>
      <c r="H42" s="11"/>
      <c r="I42" s="11"/>
      <c r="J42" s="11"/>
    </row>
    <row r="43" spans="1:10" s="132" customFormat="1" ht="20.25">
      <c r="A43" s="151"/>
      <c r="B43" s="135"/>
      <c r="C43" s="134"/>
      <c r="D43" s="140"/>
      <c r="E43" s="11"/>
      <c r="F43" s="140"/>
      <c r="G43" s="11"/>
      <c r="H43" s="11"/>
      <c r="I43" s="11"/>
      <c r="J43" s="11"/>
    </row>
    <row r="44" spans="1:10" s="132" customFormat="1" ht="19.5">
      <c r="A44" s="132" t="s">
        <v>56</v>
      </c>
      <c r="B44" s="135"/>
      <c r="C44" s="134"/>
      <c r="D44" s="140"/>
      <c r="E44" s="11"/>
      <c r="F44" s="140"/>
      <c r="G44" s="11"/>
      <c r="H44" s="11"/>
      <c r="I44" s="11"/>
      <c r="J44" s="11"/>
    </row>
    <row r="45" spans="1:10" s="132" customFormat="1" ht="22.5">
      <c r="A45" s="216" t="s">
        <v>74</v>
      </c>
      <c r="B45" s="216"/>
      <c r="C45" s="216"/>
      <c r="D45" s="216"/>
      <c r="E45" s="216"/>
      <c r="F45" s="216"/>
      <c r="G45" s="216"/>
      <c r="H45" s="216"/>
      <c r="I45" s="216"/>
      <c r="J45" s="216"/>
    </row>
    <row r="46" spans="1:10" s="152" customFormat="1" ht="22.5">
      <c r="A46" s="216" t="s">
        <v>57</v>
      </c>
      <c r="B46" s="216"/>
      <c r="C46" s="216"/>
      <c r="D46" s="216"/>
      <c r="E46" s="216"/>
      <c r="F46" s="216"/>
      <c r="G46" s="216"/>
      <c r="H46" s="216"/>
      <c r="I46" s="216"/>
      <c r="J46" s="216"/>
    </row>
    <row r="47" spans="1:10" s="152" customFormat="1" ht="22.5">
      <c r="A47" s="217" t="s">
        <v>184</v>
      </c>
      <c r="B47" s="217"/>
      <c r="C47" s="217"/>
      <c r="D47" s="217"/>
      <c r="E47" s="217"/>
      <c r="F47" s="217"/>
      <c r="G47" s="217"/>
      <c r="H47" s="217"/>
      <c r="I47" s="217"/>
      <c r="J47" s="217"/>
    </row>
    <row r="48" spans="1:10" ht="20.25">
      <c r="A48" s="218" t="s">
        <v>51</v>
      </c>
      <c r="B48" s="218"/>
      <c r="C48" s="218"/>
      <c r="D48" s="218"/>
      <c r="E48" s="218"/>
      <c r="F48" s="218"/>
      <c r="G48" s="218"/>
      <c r="H48" s="218"/>
      <c r="I48" s="218"/>
      <c r="J48" s="218"/>
    </row>
    <row r="49" spans="1:10" ht="6" customHeight="1">
      <c r="A49" s="126"/>
      <c r="B49" s="131"/>
      <c r="C49" s="126"/>
      <c r="D49" s="126"/>
      <c r="E49" s="126"/>
      <c r="F49" s="126"/>
      <c r="G49" s="126"/>
      <c r="H49" s="130"/>
      <c r="I49" s="126"/>
      <c r="J49" s="126"/>
    </row>
    <row r="50" spans="2:10" ht="20.25">
      <c r="B50" s="149" t="s">
        <v>0</v>
      </c>
      <c r="D50" s="215" t="s">
        <v>16</v>
      </c>
      <c r="E50" s="215"/>
      <c r="F50" s="215"/>
      <c r="H50" s="215" t="s">
        <v>31</v>
      </c>
      <c r="I50" s="215"/>
      <c r="J50" s="215"/>
    </row>
    <row r="51" spans="2:10" ht="20.25">
      <c r="B51" s="149"/>
      <c r="D51" s="10" t="s">
        <v>58</v>
      </c>
      <c r="E51" s="10"/>
      <c r="F51" s="10" t="s">
        <v>58</v>
      </c>
      <c r="G51" s="10"/>
      <c r="H51" s="10" t="s">
        <v>58</v>
      </c>
      <c r="I51" s="10"/>
      <c r="J51" s="10" t="s">
        <v>58</v>
      </c>
    </row>
    <row r="52" spans="2:10" ht="20.25">
      <c r="B52" s="149"/>
      <c r="D52" s="10" t="s">
        <v>75</v>
      </c>
      <c r="E52" s="10"/>
      <c r="F52" s="10" t="s">
        <v>59</v>
      </c>
      <c r="G52" s="10"/>
      <c r="H52" s="10" t="s">
        <v>75</v>
      </c>
      <c r="I52" s="10"/>
      <c r="J52" s="10" t="s">
        <v>59</v>
      </c>
    </row>
    <row r="53" spans="2:10" ht="20.25">
      <c r="B53" s="149"/>
      <c r="D53" s="3" t="s">
        <v>185</v>
      </c>
      <c r="E53" s="3"/>
      <c r="F53" s="3" t="s">
        <v>160</v>
      </c>
      <c r="G53" s="3"/>
      <c r="H53" s="3" t="s">
        <v>185</v>
      </c>
      <c r="I53" s="3"/>
      <c r="J53" s="3" t="s">
        <v>160</v>
      </c>
    </row>
    <row r="54" spans="2:10" ht="20.25">
      <c r="B54" s="149"/>
      <c r="D54" s="2" t="s">
        <v>118</v>
      </c>
      <c r="E54" s="10"/>
      <c r="F54" s="10"/>
      <c r="G54" s="10"/>
      <c r="H54" s="2" t="s">
        <v>118</v>
      </c>
      <c r="I54" s="10"/>
      <c r="J54" s="10"/>
    </row>
    <row r="55" spans="2:10" ht="20.25">
      <c r="B55" s="149"/>
      <c r="D55" s="2" t="s">
        <v>119</v>
      </c>
      <c r="E55" s="10"/>
      <c r="F55" s="10"/>
      <c r="G55" s="10"/>
      <c r="H55" s="2" t="s">
        <v>119</v>
      </c>
      <c r="I55" s="10"/>
      <c r="J55" s="10"/>
    </row>
    <row r="56" spans="1:10" ht="20.25">
      <c r="A56" s="149" t="s">
        <v>53</v>
      </c>
      <c r="B56" s="131"/>
      <c r="C56" s="150"/>
      <c r="D56" s="149"/>
      <c r="E56" s="148"/>
      <c r="F56" s="148"/>
      <c r="G56" s="148"/>
      <c r="H56" s="148"/>
      <c r="I56" s="148"/>
      <c r="J56" s="148"/>
    </row>
    <row r="57" spans="1:10" s="132" customFormat="1" ht="19.5">
      <c r="A57" s="126" t="s">
        <v>6</v>
      </c>
      <c r="B57" s="135"/>
      <c r="C57" s="134"/>
      <c r="D57" s="11"/>
      <c r="E57" s="11"/>
      <c r="F57" s="11"/>
      <c r="G57" s="11"/>
      <c r="H57" s="11"/>
      <c r="I57" s="11"/>
      <c r="J57" s="11"/>
    </row>
    <row r="58" spans="1:10" s="132" customFormat="1" ht="19.5">
      <c r="A58" s="143" t="s">
        <v>87</v>
      </c>
      <c r="B58" s="135">
        <v>12</v>
      </c>
      <c r="C58" s="134"/>
      <c r="D58" s="13">
        <v>400000</v>
      </c>
      <c r="E58" s="11"/>
      <c r="F58" s="13">
        <v>501985</v>
      </c>
      <c r="G58" s="11"/>
      <c r="H58" s="13">
        <v>390000</v>
      </c>
      <c r="I58" s="11"/>
      <c r="J58" s="13">
        <v>490396</v>
      </c>
    </row>
    <row r="59" spans="1:10" s="132" customFormat="1" ht="19.5">
      <c r="A59" s="143" t="s">
        <v>95</v>
      </c>
      <c r="B59" s="135">
        <v>13</v>
      </c>
      <c r="C59" s="134"/>
      <c r="D59" s="26">
        <v>524663</v>
      </c>
      <c r="E59" s="11"/>
      <c r="F59" s="26">
        <v>606026</v>
      </c>
      <c r="G59" s="11"/>
      <c r="H59" s="13">
        <v>498258</v>
      </c>
      <c r="I59" s="11"/>
      <c r="J59" s="13">
        <v>565741</v>
      </c>
    </row>
    <row r="60" spans="1:10" s="132" customFormat="1" ht="19.5">
      <c r="A60" s="143" t="s">
        <v>194</v>
      </c>
      <c r="B60" s="135"/>
      <c r="C60" s="134"/>
      <c r="D60" s="26"/>
      <c r="E60" s="11"/>
      <c r="F60" s="26"/>
      <c r="G60" s="11"/>
      <c r="H60" s="13"/>
      <c r="I60" s="11"/>
      <c r="J60" s="13"/>
    </row>
    <row r="61" spans="1:10" s="132" customFormat="1" ht="19.5">
      <c r="A61" s="214" t="s">
        <v>195</v>
      </c>
      <c r="B61" s="135">
        <v>15</v>
      </c>
      <c r="C61" s="134"/>
      <c r="D61" s="26">
        <v>8700</v>
      </c>
      <c r="E61" s="11"/>
      <c r="F61" s="208">
        <v>0</v>
      </c>
      <c r="G61" s="11"/>
      <c r="H61" s="13">
        <v>8700</v>
      </c>
      <c r="I61" s="11"/>
      <c r="J61" s="208">
        <v>0</v>
      </c>
    </row>
    <row r="62" spans="1:10" s="132" customFormat="1" ht="19.5">
      <c r="A62" s="143" t="s">
        <v>147</v>
      </c>
      <c r="B62" s="135">
        <v>16</v>
      </c>
      <c r="C62" s="134"/>
      <c r="D62" s="26">
        <v>28248</v>
      </c>
      <c r="E62" s="11"/>
      <c r="F62" s="26">
        <v>30938</v>
      </c>
      <c r="G62" s="11"/>
      <c r="H62" s="208">
        <v>17837</v>
      </c>
      <c r="I62" s="11"/>
      <c r="J62" s="208">
        <v>17769</v>
      </c>
    </row>
    <row r="63" spans="1:10" s="132" customFormat="1" ht="19.5">
      <c r="A63" s="143" t="s">
        <v>123</v>
      </c>
      <c r="B63" s="135">
        <v>14</v>
      </c>
      <c r="C63" s="134"/>
      <c r="D63" s="61">
        <v>16490</v>
      </c>
      <c r="E63" s="11"/>
      <c r="F63" s="61">
        <v>16551</v>
      </c>
      <c r="G63" s="11"/>
      <c r="H63" s="208">
        <v>0</v>
      </c>
      <c r="I63" s="96"/>
      <c r="J63" s="208" t="s">
        <v>86</v>
      </c>
    </row>
    <row r="64" spans="1:10" s="132" customFormat="1" ht="19.5">
      <c r="A64" s="143" t="s">
        <v>143</v>
      </c>
      <c r="B64" s="135"/>
      <c r="C64" s="134"/>
      <c r="D64" s="61">
        <v>12714</v>
      </c>
      <c r="E64" s="11"/>
      <c r="F64" s="61">
        <v>13077</v>
      </c>
      <c r="G64" s="11"/>
      <c r="H64" s="61">
        <v>12714</v>
      </c>
      <c r="I64" s="11"/>
      <c r="J64" s="61">
        <v>13077</v>
      </c>
    </row>
    <row r="65" spans="1:10" s="132" customFormat="1" ht="19.5">
      <c r="A65" s="143" t="s">
        <v>7</v>
      </c>
      <c r="B65" s="135"/>
      <c r="C65" s="134"/>
      <c r="D65" s="26">
        <v>25065</v>
      </c>
      <c r="E65" s="11"/>
      <c r="F65" s="26">
        <v>38911</v>
      </c>
      <c r="G65" s="11"/>
      <c r="H65" s="26">
        <v>17511</v>
      </c>
      <c r="I65" s="11"/>
      <c r="J65" s="26">
        <v>23725</v>
      </c>
    </row>
    <row r="66" spans="1:10" s="132" customFormat="1" ht="20.25">
      <c r="A66" s="144" t="s">
        <v>8</v>
      </c>
      <c r="B66" s="142"/>
      <c r="C66" s="141"/>
      <c r="D66" s="56">
        <f>SUM(D58:D65)</f>
        <v>1015880</v>
      </c>
      <c r="E66" s="11"/>
      <c r="F66" s="56">
        <f>SUM(F58:F65)</f>
        <v>1207488</v>
      </c>
      <c r="G66" s="11"/>
      <c r="H66" s="56">
        <f>SUM(H58:H65)</f>
        <v>945020</v>
      </c>
      <c r="I66" s="11"/>
      <c r="J66" s="56">
        <f>SUM(J58:J65)</f>
        <v>1110708</v>
      </c>
    </row>
    <row r="67" spans="1:10" s="132" customFormat="1" ht="19.5">
      <c r="A67" s="139"/>
      <c r="B67" s="135"/>
      <c r="C67" s="134"/>
      <c r="D67" s="11"/>
      <c r="E67" s="11"/>
      <c r="F67" s="11"/>
      <c r="G67" s="11"/>
      <c r="H67" s="11"/>
      <c r="I67" s="11"/>
      <c r="J67" s="11"/>
    </row>
    <row r="68" spans="1:10" s="132" customFormat="1" ht="19.5">
      <c r="A68" s="126" t="s">
        <v>9</v>
      </c>
      <c r="B68" s="135"/>
      <c r="C68" s="134"/>
      <c r="D68" s="11"/>
      <c r="E68" s="11"/>
      <c r="F68" s="11"/>
      <c r="G68" s="11"/>
      <c r="H68" s="11"/>
      <c r="I68" s="11"/>
      <c r="J68" s="11"/>
    </row>
    <row r="69" spans="1:10" s="132" customFormat="1" ht="19.5">
      <c r="A69" s="143" t="s">
        <v>170</v>
      </c>
      <c r="B69" s="135">
        <v>15</v>
      </c>
      <c r="C69" s="134"/>
      <c r="D69" s="94">
        <v>139510</v>
      </c>
      <c r="E69" s="11"/>
      <c r="F69" s="94">
        <v>134082</v>
      </c>
      <c r="G69" s="11"/>
      <c r="H69" s="94">
        <v>139510</v>
      </c>
      <c r="I69" s="11"/>
      <c r="J69" s="94">
        <v>134082</v>
      </c>
    </row>
    <row r="70" spans="1:10" s="132" customFormat="1" ht="19.5">
      <c r="A70" s="143" t="s">
        <v>148</v>
      </c>
      <c r="B70" s="135">
        <v>16</v>
      </c>
      <c r="C70" s="134"/>
      <c r="D70" s="11">
        <v>72847</v>
      </c>
      <c r="E70" s="11"/>
      <c r="F70" s="11">
        <v>77853</v>
      </c>
      <c r="G70" s="11"/>
      <c r="H70" s="94">
        <v>70406</v>
      </c>
      <c r="I70" s="11"/>
      <c r="J70" s="94">
        <v>74874</v>
      </c>
    </row>
    <row r="71" spans="1:10" s="132" customFormat="1" ht="19.5">
      <c r="A71" s="143" t="s">
        <v>124</v>
      </c>
      <c r="B71" s="135">
        <v>17</v>
      </c>
      <c r="C71" s="134"/>
      <c r="D71" s="11">
        <v>38865</v>
      </c>
      <c r="E71" s="11"/>
      <c r="F71" s="11">
        <v>37103</v>
      </c>
      <c r="G71" s="11"/>
      <c r="H71" s="11">
        <v>36904</v>
      </c>
      <c r="I71" s="11"/>
      <c r="J71" s="11">
        <v>35282</v>
      </c>
    </row>
    <row r="72" spans="1:10" s="132" customFormat="1" ht="19.5">
      <c r="A72" s="143" t="s">
        <v>138</v>
      </c>
      <c r="C72" s="134"/>
      <c r="D72" s="61">
        <v>2230</v>
      </c>
      <c r="E72" s="11"/>
      <c r="F72" s="61">
        <v>2140</v>
      </c>
      <c r="G72" s="11"/>
      <c r="H72" s="208">
        <v>0</v>
      </c>
      <c r="I72" s="11"/>
      <c r="J72" s="208" t="s">
        <v>86</v>
      </c>
    </row>
    <row r="73" spans="1:10" s="145" customFormat="1" ht="20.25">
      <c r="A73" s="144" t="s">
        <v>18</v>
      </c>
      <c r="B73" s="142"/>
      <c r="C73" s="141"/>
      <c r="D73" s="137">
        <f>SUM(D69:D72)</f>
        <v>253452</v>
      </c>
      <c r="E73" s="11"/>
      <c r="F73" s="137">
        <f>SUM(F69:F72)</f>
        <v>251178</v>
      </c>
      <c r="G73" s="11"/>
      <c r="H73" s="137">
        <f>SUM(H69:H72)</f>
        <v>246820</v>
      </c>
      <c r="I73" s="11"/>
      <c r="J73" s="137">
        <f>SUM(J69:J72)</f>
        <v>244238</v>
      </c>
    </row>
    <row r="74" spans="1:10" s="145" customFormat="1" ht="20.25">
      <c r="A74" s="138" t="s">
        <v>10</v>
      </c>
      <c r="B74" s="135"/>
      <c r="C74" s="134"/>
      <c r="D74" s="147">
        <f>SUM(D66,D73)</f>
        <v>1269332</v>
      </c>
      <c r="E74" s="11"/>
      <c r="F74" s="147">
        <f>SUM(F66,F73)</f>
        <v>1458666</v>
      </c>
      <c r="G74" s="11"/>
      <c r="H74" s="147">
        <f>SUM(H66,H73)</f>
        <v>1191840</v>
      </c>
      <c r="I74" s="11"/>
      <c r="J74" s="147">
        <f>SUM(J66,J73)</f>
        <v>1354946</v>
      </c>
    </row>
    <row r="75" spans="1:10" s="145" customFormat="1" ht="20.25">
      <c r="A75" s="139"/>
      <c r="B75" s="135"/>
      <c r="C75" s="134"/>
      <c r="D75" s="11"/>
      <c r="E75" s="11"/>
      <c r="F75" s="11"/>
      <c r="G75" s="11"/>
      <c r="H75" s="11"/>
      <c r="I75" s="11"/>
      <c r="J75" s="11"/>
    </row>
    <row r="76" spans="1:10" s="145" customFormat="1" ht="20.25">
      <c r="A76" s="139"/>
      <c r="B76" s="135"/>
      <c r="C76" s="134"/>
      <c r="D76" s="11"/>
      <c r="E76" s="11"/>
      <c r="F76" s="11"/>
      <c r="G76" s="11"/>
      <c r="H76" s="11"/>
      <c r="I76" s="11"/>
      <c r="J76" s="11"/>
    </row>
    <row r="77" spans="1:10" s="145" customFormat="1" ht="20.25">
      <c r="A77" s="139"/>
      <c r="B77" s="135"/>
      <c r="C77" s="134"/>
      <c r="D77" s="11"/>
      <c r="E77" s="11"/>
      <c r="F77" s="11"/>
      <c r="G77" s="11"/>
      <c r="H77" s="11"/>
      <c r="I77" s="11"/>
      <c r="J77" s="11"/>
    </row>
    <row r="78" spans="1:10" s="145" customFormat="1" ht="20.25">
      <c r="A78" s="139"/>
      <c r="B78" s="135"/>
      <c r="C78" s="134"/>
      <c r="D78" s="11"/>
      <c r="E78" s="11"/>
      <c r="F78" s="11"/>
      <c r="G78" s="11"/>
      <c r="H78" s="11"/>
      <c r="I78" s="11"/>
      <c r="J78" s="11"/>
    </row>
    <row r="79" spans="1:10" s="145" customFormat="1" ht="20.25">
      <c r="A79" s="139"/>
      <c r="B79" s="135"/>
      <c r="C79" s="134"/>
      <c r="D79" s="11"/>
      <c r="E79" s="11"/>
      <c r="F79" s="11"/>
      <c r="G79" s="11"/>
      <c r="H79" s="11"/>
      <c r="I79" s="11"/>
      <c r="J79" s="11"/>
    </row>
    <row r="80" spans="1:10" s="145" customFormat="1" ht="20.25">
      <c r="A80" s="139"/>
      <c r="B80" s="135"/>
      <c r="C80" s="134"/>
      <c r="D80" s="11"/>
      <c r="E80" s="11"/>
      <c r="F80" s="11"/>
      <c r="G80" s="11"/>
      <c r="H80" s="11"/>
      <c r="I80" s="11"/>
      <c r="J80" s="11"/>
    </row>
    <row r="81" spans="1:10" s="145" customFormat="1" ht="20.25">
      <c r="A81" s="139"/>
      <c r="B81" s="135"/>
      <c r="C81" s="134"/>
      <c r="D81" s="11"/>
      <c r="E81" s="11"/>
      <c r="F81" s="11"/>
      <c r="G81" s="11"/>
      <c r="H81" s="11"/>
      <c r="I81" s="11"/>
      <c r="J81" s="11"/>
    </row>
    <row r="82" spans="1:10" s="145" customFormat="1" ht="20.25">
      <c r="A82" s="139"/>
      <c r="B82" s="135"/>
      <c r="C82" s="134"/>
      <c r="D82" s="11"/>
      <c r="E82" s="11"/>
      <c r="F82" s="11"/>
      <c r="G82" s="11"/>
      <c r="H82" s="11"/>
      <c r="I82" s="11"/>
      <c r="J82" s="11"/>
    </row>
    <row r="83" spans="1:10" s="145" customFormat="1" ht="20.25">
      <c r="A83" s="139"/>
      <c r="B83" s="135"/>
      <c r="C83" s="134"/>
      <c r="D83" s="11"/>
      <c r="E83" s="11"/>
      <c r="F83" s="11"/>
      <c r="G83" s="11"/>
      <c r="H83" s="11"/>
      <c r="I83" s="11"/>
      <c r="J83" s="11"/>
    </row>
    <row r="84" spans="1:10" s="145" customFormat="1" ht="20.25">
      <c r="A84" s="139"/>
      <c r="B84" s="135"/>
      <c r="C84" s="134"/>
      <c r="D84" s="11"/>
      <c r="E84" s="11"/>
      <c r="F84" s="11"/>
      <c r="G84" s="11"/>
      <c r="H84" s="11"/>
      <c r="I84" s="11"/>
      <c r="J84" s="11"/>
    </row>
    <row r="85" spans="1:10" s="145" customFormat="1" ht="20.25">
      <c r="A85" s="139"/>
      <c r="B85" s="135"/>
      <c r="C85" s="134"/>
      <c r="D85" s="11"/>
      <c r="E85" s="11"/>
      <c r="F85" s="11"/>
      <c r="G85" s="11"/>
      <c r="H85" s="11"/>
      <c r="I85" s="11"/>
      <c r="J85" s="11"/>
    </row>
    <row r="86" spans="1:10" s="145" customFormat="1" ht="20.25">
      <c r="A86" s="139"/>
      <c r="B86" s="135"/>
      <c r="C86" s="134"/>
      <c r="D86" s="11"/>
      <c r="E86" s="11"/>
      <c r="F86" s="11"/>
      <c r="G86" s="11"/>
      <c r="H86" s="11"/>
      <c r="I86" s="11"/>
      <c r="J86" s="11"/>
    </row>
    <row r="87" spans="1:10" s="145" customFormat="1" ht="20.25">
      <c r="A87" s="139"/>
      <c r="B87" s="135"/>
      <c r="C87" s="134"/>
      <c r="D87" s="11"/>
      <c r="E87" s="11"/>
      <c r="F87" s="11"/>
      <c r="G87" s="11"/>
      <c r="H87" s="11"/>
      <c r="I87" s="11"/>
      <c r="J87" s="11"/>
    </row>
    <row r="88" spans="1:10" s="145" customFormat="1" ht="20.25">
      <c r="A88" s="139"/>
      <c r="B88" s="135"/>
      <c r="C88" s="134"/>
      <c r="D88" s="11"/>
      <c r="E88" s="11"/>
      <c r="F88" s="11"/>
      <c r="G88" s="11"/>
      <c r="H88" s="11"/>
      <c r="I88" s="11"/>
      <c r="J88" s="11"/>
    </row>
    <row r="89" spans="1:10" s="132" customFormat="1" ht="22.5">
      <c r="A89" s="216" t="s">
        <v>74</v>
      </c>
      <c r="B89" s="216"/>
      <c r="C89" s="216"/>
      <c r="D89" s="216"/>
      <c r="E89" s="216"/>
      <c r="F89" s="216"/>
      <c r="G89" s="216"/>
      <c r="H89" s="216"/>
      <c r="I89" s="216"/>
      <c r="J89" s="216"/>
    </row>
    <row r="90" spans="1:10" s="152" customFormat="1" ht="22.5">
      <c r="A90" s="216" t="s">
        <v>57</v>
      </c>
      <c r="B90" s="216"/>
      <c r="C90" s="216"/>
      <c r="D90" s="216"/>
      <c r="E90" s="216"/>
      <c r="F90" s="216"/>
      <c r="G90" s="216"/>
      <c r="H90" s="216"/>
      <c r="I90" s="216"/>
      <c r="J90" s="216"/>
    </row>
    <row r="91" spans="1:10" s="152" customFormat="1" ht="22.5">
      <c r="A91" s="217" t="s">
        <v>184</v>
      </c>
      <c r="B91" s="217"/>
      <c r="C91" s="217"/>
      <c r="D91" s="217"/>
      <c r="E91" s="217"/>
      <c r="F91" s="217"/>
      <c r="G91" s="217"/>
      <c r="H91" s="217"/>
      <c r="I91" s="217"/>
      <c r="J91" s="217"/>
    </row>
    <row r="92" spans="1:10" ht="20.25">
      <c r="A92" s="218" t="s">
        <v>51</v>
      </c>
      <c r="B92" s="218"/>
      <c r="C92" s="218"/>
      <c r="D92" s="218"/>
      <c r="E92" s="218"/>
      <c r="F92" s="218"/>
      <c r="G92" s="218"/>
      <c r="H92" s="218"/>
      <c r="I92" s="218"/>
      <c r="J92" s="218"/>
    </row>
    <row r="93" spans="1:10" ht="6" customHeight="1">
      <c r="A93" s="126"/>
      <c r="B93" s="131"/>
      <c r="C93" s="126"/>
      <c r="D93" s="126"/>
      <c r="E93" s="126"/>
      <c r="F93" s="126"/>
      <c r="G93" s="126"/>
      <c r="H93" s="130"/>
      <c r="I93" s="126"/>
      <c r="J93" s="126"/>
    </row>
    <row r="94" spans="2:10" ht="20.25">
      <c r="B94" s="149" t="s">
        <v>0</v>
      </c>
      <c r="D94" s="215" t="s">
        <v>16</v>
      </c>
      <c r="E94" s="215"/>
      <c r="F94" s="215"/>
      <c r="H94" s="215" t="s">
        <v>31</v>
      </c>
      <c r="I94" s="215"/>
      <c r="J94" s="215"/>
    </row>
    <row r="95" spans="2:10" ht="20.25">
      <c r="B95" s="149"/>
      <c r="D95" s="10" t="s">
        <v>58</v>
      </c>
      <c r="E95" s="10"/>
      <c r="F95" s="10" t="s">
        <v>58</v>
      </c>
      <c r="G95" s="10"/>
      <c r="H95" s="10" t="s">
        <v>58</v>
      </c>
      <c r="I95" s="10"/>
      <c r="J95" s="10" t="s">
        <v>58</v>
      </c>
    </row>
    <row r="96" spans="2:10" ht="20.25">
      <c r="B96" s="149"/>
      <c r="D96" s="10" t="s">
        <v>75</v>
      </c>
      <c r="E96" s="10"/>
      <c r="F96" s="10" t="s">
        <v>59</v>
      </c>
      <c r="G96" s="10"/>
      <c r="H96" s="10" t="s">
        <v>75</v>
      </c>
      <c r="I96" s="10"/>
      <c r="J96" s="10" t="s">
        <v>59</v>
      </c>
    </row>
    <row r="97" spans="2:10" ht="20.25">
      <c r="B97" s="149"/>
      <c r="D97" s="3" t="s">
        <v>185</v>
      </c>
      <c r="E97" s="3"/>
      <c r="F97" s="3" t="s">
        <v>160</v>
      </c>
      <c r="G97" s="3"/>
      <c r="H97" s="3" t="s">
        <v>185</v>
      </c>
      <c r="I97" s="3"/>
      <c r="J97" s="3" t="s">
        <v>160</v>
      </c>
    </row>
    <row r="98" spans="2:10" ht="20.25">
      <c r="B98" s="149"/>
      <c r="D98" s="2" t="s">
        <v>118</v>
      </c>
      <c r="E98" s="10"/>
      <c r="F98" s="10"/>
      <c r="G98" s="10"/>
      <c r="H98" s="2" t="s">
        <v>118</v>
      </c>
      <c r="I98" s="10"/>
      <c r="J98" s="10"/>
    </row>
    <row r="99" spans="2:10" ht="20.25">
      <c r="B99" s="149"/>
      <c r="D99" s="2" t="s">
        <v>119</v>
      </c>
      <c r="E99" s="10"/>
      <c r="F99" s="10"/>
      <c r="G99" s="10"/>
      <c r="H99" s="2" t="s">
        <v>119</v>
      </c>
      <c r="I99" s="10"/>
      <c r="J99" s="10"/>
    </row>
    <row r="100" spans="1:10" ht="20.25">
      <c r="A100" s="149" t="s">
        <v>179</v>
      </c>
      <c r="B100" s="131"/>
      <c r="C100" s="150"/>
      <c r="D100" s="149"/>
      <c r="E100" s="148"/>
      <c r="F100" s="148"/>
      <c r="G100" s="148"/>
      <c r="H100" s="148"/>
      <c r="I100" s="148"/>
      <c r="J100" s="148"/>
    </row>
    <row r="101" spans="1:10" s="132" customFormat="1" ht="19.5">
      <c r="A101" s="146" t="s">
        <v>11</v>
      </c>
      <c r="B101" s="135"/>
      <c r="C101" s="134"/>
      <c r="D101" s="11"/>
      <c r="E101" s="11"/>
      <c r="F101" s="11"/>
      <c r="G101" s="11"/>
      <c r="H101" s="11"/>
      <c r="I101" s="11"/>
      <c r="J101" s="11"/>
    </row>
    <row r="102" spans="1:10" s="132" customFormat="1" ht="19.5">
      <c r="A102" s="139" t="s">
        <v>12</v>
      </c>
      <c r="B102" s="135"/>
      <c r="C102" s="134"/>
      <c r="D102" s="140"/>
      <c r="E102" s="11"/>
      <c r="F102" s="140"/>
      <c r="G102" s="11"/>
      <c r="H102" s="140"/>
      <c r="I102" s="11"/>
      <c r="J102" s="140"/>
    </row>
    <row r="103" spans="1:10" s="132" customFormat="1" ht="19.5">
      <c r="A103" s="143" t="s">
        <v>29</v>
      </c>
      <c r="C103" s="134"/>
      <c r="D103" s="140"/>
      <c r="E103" s="11"/>
      <c r="F103" s="140"/>
      <c r="G103" s="11"/>
      <c r="H103" s="140"/>
      <c r="I103" s="11"/>
      <c r="J103" s="140"/>
    </row>
    <row r="104" spans="1:10" s="132" customFormat="1" ht="20.25" thickBot="1">
      <c r="A104" s="144" t="s">
        <v>78</v>
      </c>
      <c r="C104" s="134"/>
      <c r="D104" s="27">
        <v>345000</v>
      </c>
      <c r="E104" s="11"/>
      <c r="F104" s="27">
        <v>345000</v>
      </c>
      <c r="G104" s="11"/>
      <c r="H104" s="27">
        <v>345000</v>
      </c>
      <c r="I104" s="11"/>
      <c r="J104" s="27">
        <v>345000</v>
      </c>
    </row>
    <row r="105" spans="1:5" s="132" customFormat="1" ht="20.25" thickTop="1">
      <c r="A105" s="143" t="s">
        <v>30</v>
      </c>
      <c r="B105" s="135"/>
      <c r="C105" s="134"/>
      <c r="E105" s="11"/>
    </row>
    <row r="106" spans="1:10" s="132" customFormat="1" ht="19.5">
      <c r="A106" s="144" t="s">
        <v>175</v>
      </c>
      <c r="B106" s="135"/>
      <c r="C106" s="134"/>
      <c r="D106" s="13">
        <v>345000</v>
      </c>
      <c r="E106" s="18"/>
      <c r="F106" s="13">
        <v>345000</v>
      </c>
      <c r="G106" s="11"/>
      <c r="H106" s="13">
        <v>345000</v>
      </c>
      <c r="I106" s="11"/>
      <c r="J106" s="13">
        <v>345000</v>
      </c>
    </row>
    <row r="107" spans="1:10" s="145" customFormat="1" ht="20.25">
      <c r="A107" s="146" t="s">
        <v>125</v>
      </c>
      <c r="B107" s="135"/>
      <c r="C107" s="134"/>
      <c r="D107" s="13">
        <v>1315440</v>
      </c>
      <c r="E107" s="18"/>
      <c r="F107" s="13">
        <v>1315440</v>
      </c>
      <c r="G107" s="11"/>
      <c r="H107" s="13">
        <v>1315440</v>
      </c>
      <c r="I107" s="11"/>
      <c r="J107" s="13">
        <v>1315440</v>
      </c>
    </row>
    <row r="108" spans="1:10" s="145" customFormat="1" ht="20.25">
      <c r="A108" s="128" t="s">
        <v>126</v>
      </c>
      <c r="B108" s="135"/>
      <c r="C108" s="134"/>
      <c r="D108" s="11">
        <v>1186</v>
      </c>
      <c r="E108" s="18"/>
      <c r="F108" s="11">
        <v>1186</v>
      </c>
      <c r="G108" s="11"/>
      <c r="H108" s="94" t="s">
        <v>86</v>
      </c>
      <c r="I108" s="11"/>
      <c r="J108" s="94" t="s">
        <v>86</v>
      </c>
    </row>
    <row r="109" spans="1:10" s="132" customFormat="1" ht="20.25">
      <c r="A109" s="128" t="s">
        <v>19</v>
      </c>
      <c r="B109" s="135"/>
      <c r="C109" s="134"/>
      <c r="D109" s="145"/>
      <c r="E109" s="18"/>
      <c r="F109" s="145"/>
      <c r="G109" s="11"/>
      <c r="H109" s="145"/>
      <c r="I109" s="11"/>
      <c r="J109" s="145"/>
    </row>
    <row r="110" spans="1:10" s="132" customFormat="1" ht="19.5">
      <c r="A110" s="143" t="s">
        <v>34</v>
      </c>
      <c r="B110" s="135"/>
      <c r="C110" s="134"/>
      <c r="D110" s="11"/>
      <c r="E110" s="18"/>
      <c r="F110" s="11"/>
      <c r="G110" s="11"/>
      <c r="H110" s="94"/>
      <c r="I110" s="11"/>
      <c r="J110" s="94"/>
    </row>
    <row r="111" spans="1:10" s="132" customFormat="1" ht="19.5">
      <c r="A111" s="144" t="s">
        <v>127</v>
      </c>
      <c r="B111" s="135"/>
      <c r="C111" s="134"/>
      <c r="D111" s="13">
        <v>34500</v>
      </c>
      <c r="E111" s="18"/>
      <c r="F111" s="13">
        <v>34500</v>
      </c>
      <c r="G111" s="11"/>
      <c r="H111" s="13">
        <v>34500</v>
      </c>
      <c r="I111" s="11"/>
      <c r="J111" s="13">
        <v>34500</v>
      </c>
    </row>
    <row r="112" spans="1:10" ht="19.5">
      <c r="A112" s="143" t="s">
        <v>60</v>
      </c>
      <c r="B112" s="135"/>
      <c r="C112" s="134"/>
      <c r="D112" s="26">
        <v>369195</v>
      </c>
      <c r="E112" s="11"/>
      <c r="F112" s="26">
        <v>306409</v>
      </c>
      <c r="G112" s="11"/>
      <c r="H112" s="13">
        <v>592567</v>
      </c>
      <c r="I112" s="11"/>
      <c r="J112" s="13">
        <v>517699</v>
      </c>
    </row>
    <row r="113" spans="1:10" ht="19.5">
      <c r="A113" s="139" t="s">
        <v>47</v>
      </c>
      <c r="B113" s="135"/>
      <c r="C113" s="134"/>
      <c r="D113" s="28">
        <v>-5291</v>
      </c>
      <c r="E113" s="11"/>
      <c r="F113" s="28">
        <v>-5299</v>
      </c>
      <c r="G113" s="11"/>
      <c r="H113" s="98" t="s">
        <v>86</v>
      </c>
      <c r="I113" s="11"/>
      <c r="J113" s="98" t="s">
        <v>86</v>
      </c>
    </row>
    <row r="114" spans="1:10" ht="20.25">
      <c r="A114" s="143" t="s">
        <v>158</v>
      </c>
      <c r="B114" s="142"/>
      <c r="C114" s="141"/>
      <c r="D114" s="140">
        <f>SUM(D106:D113)</f>
        <v>2060030</v>
      </c>
      <c r="E114" s="11"/>
      <c r="F114" s="140">
        <f>SUM(F106:F113)</f>
        <v>1997236</v>
      </c>
      <c r="G114" s="11"/>
      <c r="H114" s="140">
        <f>SUM(H106:H113)</f>
        <v>2287507</v>
      </c>
      <c r="I114" s="11"/>
      <c r="J114" s="140">
        <f>SUM(J106:J113)</f>
        <v>2212639</v>
      </c>
    </row>
    <row r="115" spans="1:10" ht="19.5">
      <c r="A115" s="139" t="s">
        <v>46</v>
      </c>
      <c r="B115" s="135"/>
      <c r="C115" s="134"/>
      <c r="D115" s="81">
        <v>-1978</v>
      </c>
      <c r="E115" s="11"/>
      <c r="F115" s="81">
        <v>-1681</v>
      </c>
      <c r="G115" s="11"/>
      <c r="H115" s="94" t="s">
        <v>86</v>
      </c>
      <c r="I115" s="18"/>
      <c r="J115" s="94" t="s">
        <v>86</v>
      </c>
    </row>
    <row r="116" spans="1:10" ht="20.25">
      <c r="A116" s="138" t="s">
        <v>35</v>
      </c>
      <c r="B116" s="135"/>
      <c r="C116" s="134"/>
      <c r="D116" s="137">
        <f>SUM(D114:D115)</f>
        <v>2058052</v>
      </c>
      <c r="E116" s="11"/>
      <c r="F116" s="137">
        <f>SUM(F114:F115)</f>
        <v>1995555</v>
      </c>
      <c r="G116" s="11"/>
      <c r="H116" s="137">
        <f>SUM(H115,H114)</f>
        <v>2287507</v>
      </c>
      <c r="I116" s="11"/>
      <c r="J116" s="137">
        <f>SUM(J115,J114)</f>
        <v>2212639</v>
      </c>
    </row>
    <row r="117" spans="1:10" ht="21" thickBot="1">
      <c r="A117" s="136" t="s">
        <v>13</v>
      </c>
      <c r="B117" s="135"/>
      <c r="C117" s="134"/>
      <c r="D117" s="133">
        <f>D116+D74</f>
        <v>3327384</v>
      </c>
      <c r="E117" s="11"/>
      <c r="F117" s="133">
        <f>F116+F74</f>
        <v>3454221</v>
      </c>
      <c r="G117" s="11"/>
      <c r="H117" s="133">
        <f>H116+H74</f>
        <v>3479347</v>
      </c>
      <c r="I117" s="11"/>
      <c r="J117" s="133">
        <f>J116+J74</f>
        <v>3567585</v>
      </c>
    </row>
    <row r="118" spans="1:10" s="204" customFormat="1" ht="20.25" thickTop="1">
      <c r="A118" s="206"/>
      <c r="B118" s="207"/>
      <c r="C118" s="206"/>
      <c r="D118" s="205"/>
      <c r="E118" s="205"/>
      <c r="F118" s="205"/>
      <c r="G118" s="205"/>
      <c r="H118" s="205"/>
      <c r="I118" s="205"/>
      <c r="J118" s="205"/>
    </row>
    <row r="119" spans="2:10" s="204" customFormat="1" ht="19.5">
      <c r="B119" s="207"/>
      <c r="C119" s="206"/>
      <c r="D119" s="205"/>
      <c r="E119" s="205"/>
      <c r="F119" s="205"/>
      <c r="G119" s="205"/>
      <c r="H119" s="205"/>
      <c r="I119" s="205"/>
      <c r="J119" s="205"/>
    </row>
    <row r="120" spans="2:10" s="204" customFormat="1" ht="19.5">
      <c r="B120" s="207"/>
      <c r="C120" s="206"/>
      <c r="D120" s="205"/>
      <c r="E120" s="205"/>
      <c r="F120" s="205"/>
      <c r="G120" s="205"/>
      <c r="H120" s="205"/>
      <c r="I120" s="205"/>
      <c r="J120" s="205"/>
    </row>
    <row r="121" spans="2:10" ht="19.5">
      <c r="B121" s="131"/>
      <c r="C121" s="126"/>
      <c r="D121" s="130"/>
      <c r="E121" s="130"/>
      <c r="F121" s="130"/>
      <c r="G121" s="130"/>
      <c r="H121" s="130"/>
      <c r="I121" s="130"/>
      <c r="J121" s="130"/>
    </row>
    <row r="122" spans="1:10" ht="19.5">
      <c r="A122" s="126"/>
      <c r="B122" s="131"/>
      <c r="C122" s="126"/>
      <c r="D122" s="130"/>
      <c r="E122" s="130"/>
      <c r="F122" s="130"/>
      <c r="G122" s="130"/>
      <c r="H122" s="130"/>
      <c r="I122" s="130"/>
      <c r="J122" s="130"/>
    </row>
    <row r="132" ht="19.5">
      <c r="A132" s="132" t="s">
        <v>56</v>
      </c>
    </row>
    <row r="134" ht="19.5">
      <c r="A134" s="126"/>
    </row>
  </sheetData>
  <sheetProtection/>
  <mergeCells count="18">
    <mergeCell ref="A89:J89"/>
    <mergeCell ref="A90:J90"/>
    <mergeCell ref="A91:J91"/>
    <mergeCell ref="A92:J92"/>
    <mergeCell ref="D94:F94"/>
    <mergeCell ref="H94:J94"/>
    <mergeCell ref="A1:J1"/>
    <mergeCell ref="A2:J2"/>
    <mergeCell ref="A4:J4"/>
    <mergeCell ref="A3:J3"/>
    <mergeCell ref="H6:J6"/>
    <mergeCell ref="D6:F6"/>
    <mergeCell ref="D50:F50"/>
    <mergeCell ref="H50:J50"/>
    <mergeCell ref="A46:J46"/>
    <mergeCell ref="A47:J47"/>
    <mergeCell ref="A48:J48"/>
    <mergeCell ref="A45:J45"/>
  </mergeCells>
  <printOptions/>
  <pageMargins left="0.8" right="0.4" top="0.9" bottom="0.75" header="0.6" footer="0.3"/>
  <pageSetup firstPageNumber="13" useFirstPageNumber="1" fitToHeight="0" horizontalDpi="600" verticalDpi="600" orientation="portrait" paperSize="9" scale="80" r:id="rId1"/>
  <rowBreaks count="2" manualBreakCount="2">
    <brk id="44" max="255" man="1"/>
    <brk id="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SheetLayoutView="100" workbookViewId="0" topLeftCell="A1">
      <selection activeCell="A1" sqref="A1:J1"/>
    </sheetView>
  </sheetViews>
  <sheetFormatPr defaultColWidth="9.140625" defaultRowHeight="24" customHeight="1"/>
  <cols>
    <col min="1" max="1" width="55.7109375" style="25" customWidth="1"/>
    <col min="2" max="2" width="8.00390625" style="16" customWidth="1"/>
    <col min="3" max="3" width="0.9921875" style="8" customWidth="1"/>
    <col min="4" max="4" width="14.7109375" style="17" customWidth="1"/>
    <col min="5" max="5" width="1.7109375" style="17" customWidth="1"/>
    <col min="6" max="6" width="14.7109375" style="17" customWidth="1"/>
    <col min="7" max="7" width="1.7109375" style="17" customWidth="1"/>
    <col min="8" max="8" width="14.7109375" style="9" customWidth="1"/>
    <col min="9" max="9" width="1.7109375" style="17" customWidth="1"/>
    <col min="10" max="10" width="14.7109375" style="17" customWidth="1"/>
    <col min="11" max="11" width="0.71875" style="1" customWidth="1"/>
    <col min="12" max="12" width="9.140625" style="1" customWidth="1"/>
    <col min="13" max="14" width="13.7109375" style="1" customWidth="1"/>
    <col min="15" max="16384" width="9.140625" style="1" customWidth="1"/>
  </cols>
  <sheetData>
    <row r="1" spans="1:10" ht="24" customHeight="1">
      <c r="A1" s="216" t="s">
        <v>74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24" customHeight="1">
      <c r="A2" s="219" t="s">
        <v>193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ht="24" customHeight="1">
      <c r="A3" s="219" t="s">
        <v>186</v>
      </c>
      <c r="B3" s="219"/>
      <c r="C3" s="219"/>
      <c r="D3" s="219"/>
      <c r="E3" s="219"/>
      <c r="F3" s="219"/>
      <c r="G3" s="219"/>
      <c r="H3" s="219"/>
      <c r="I3" s="219"/>
      <c r="J3" s="219"/>
    </row>
    <row r="4" spans="1:10" s="24" customFormat="1" ht="24" customHeight="1">
      <c r="A4" s="219" t="s">
        <v>120</v>
      </c>
      <c r="B4" s="219"/>
      <c r="C4" s="219"/>
      <c r="D4" s="219"/>
      <c r="E4" s="219"/>
      <c r="F4" s="219"/>
      <c r="G4" s="219"/>
      <c r="H4" s="219"/>
      <c r="I4" s="219"/>
      <c r="J4" s="219"/>
    </row>
    <row r="5" spans="1:10" ht="24" customHeight="1">
      <c r="A5" s="220" t="s">
        <v>51</v>
      </c>
      <c r="B5" s="220"/>
      <c r="C5" s="220"/>
      <c r="D5" s="220"/>
      <c r="E5" s="220"/>
      <c r="F5" s="220"/>
      <c r="G5" s="220"/>
      <c r="H5" s="220"/>
      <c r="I5" s="220"/>
      <c r="J5" s="220"/>
    </row>
    <row r="6" spans="3:10" s="7" customFormat="1" ht="9" customHeight="1">
      <c r="C6" s="35"/>
      <c r="E6" s="36"/>
      <c r="F6" s="36"/>
      <c r="G6" s="36"/>
      <c r="I6" s="36"/>
      <c r="J6" s="36"/>
    </row>
    <row r="7" spans="1:10" ht="21.75" customHeight="1">
      <c r="A7" s="25" t="s">
        <v>17</v>
      </c>
      <c r="B7" s="2" t="s">
        <v>0</v>
      </c>
      <c r="C7" s="20"/>
      <c r="D7" s="221" t="s">
        <v>16</v>
      </c>
      <c r="E7" s="221"/>
      <c r="F7" s="221"/>
      <c r="G7" s="4"/>
      <c r="H7" s="221" t="s">
        <v>31</v>
      </c>
      <c r="I7" s="221"/>
      <c r="J7" s="221"/>
    </row>
    <row r="8" spans="3:10" ht="21.75" customHeight="1">
      <c r="C8" s="20"/>
      <c r="D8" s="3" t="s">
        <v>185</v>
      </c>
      <c r="E8" s="2"/>
      <c r="F8" s="3" t="s">
        <v>160</v>
      </c>
      <c r="G8" s="2"/>
      <c r="H8" s="3" t="s">
        <v>185</v>
      </c>
      <c r="I8" s="2"/>
      <c r="J8" s="3" t="s">
        <v>160</v>
      </c>
    </row>
    <row r="9" spans="1:8" ht="21.75" customHeight="1">
      <c r="A9" s="34" t="s">
        <v>14</v>
      </c>
      <c r="B9" s="62"/>
      <c r="H9" s="17"/>
    </row>
    <row r="10" spans="1:13" ht="21.75" customHeight="1">
      <c r="A10" s="1" t="s">
        <v>20</v>
      </c>
      <c r="D10" s="26">
        <f>1053237-85015</f>
        <v>968222</v>
      </c>
      <c r="E10" s="13"/>
      <c r="F10" s="26">
        <v>919941</v>
      </c>
      <c r="G10" s="13"/>
      <c r="H10" s="13">
        <f>1005867-85016</f>
        <v>920851</v>
      </c>
      <c r="I10" s="13"/>
      <c r="J10" s="13">
        <f>969698-85084</f>
        <v>884614</v>
      </c>
      <c r="M10" s="125"/>
    </row>
    <row r="11" spans="1:10" ht="21.75" customHeight="1">
      <c r="A11" s="1" t="s">
        <v>79</v>
      </c>
      <c r="D11" s="26">
        <v>3559</v>
      </c>
      <c r="E11" s="13"/>
      <c r="F11" s="26">
        <v>5258</v>
      </c>
      <c r="G11" s="13"/>
      <c r="H11" s="42">
        <v>3984</v>
      </c>
      <c r="I11" s="13"/>
      <c r="J11" s="42">
        <v>5540</v>
      </c>
    </row>
    <row r="12" spans="1:10" ht="21.75" customHeight="1">
      <c r="A12" s="1" t="s">
        <v>176</v>
      </c>
      <c r="D12" s="26">
        <v>3987</v>
      </c>
      <c r="E12" s="13"/>
      <c r="F12" s="26">
        <v>6210</v>
      </c>
      <c r="G12" s="13"/>
      <c r="H12" s="42">
        <v>3984</v>
      </c>
      <c r="I12" s="13"/>
      <c r="J12" s="42">
        <v>6204</v>
      </c>
    </row>
    <row r="13" spans="1:10" ht="21.75" customHeight="1">
      <c r="A13" s="4" t="s">
        <v>36</v>
      </c>
      <c r="D13" s="52">
        <f>SUM(D10:D12)</f>
        <v>975768</v>
      </c>
      <c r="E13" s="13"/>
      <c r="F13" s="52">
        <f>SUM(F10:F12)</f>
        <v>931409</v>
      </c>
      <c r="G13" s="13"/>
      <c r="H13" s="52">
        <f>SUM(H10:H12)</f>
        <v>928819</v>
      </c>
      <c r="I13" s="13"/>
      <c r="J13" s="52">
        <f>SUM(J10:J12)</f>
        <v>896358</v>
      </c>
    </row>
    <row r="14" spans="1:10" ht="21.75" customHeight="1">
      <c r="A14" s="4" t="s">
        <v>92</v>
      </c>
      <c r="D14" s="50"/>
      <c r="E14" s="13"/>
      <c r="F14" s="50"/>
      <c r="G14" s="13"/>
      <c r="H14" s="50"/>
      <c r="I14" s="13"/>
      <c r="J14" s="50"/>
    </row>
    <row r="15" spans="1:12" ht="21.75" customHeight="1">
      <c r="A15" s="1" t="s">
        <v>15</v>
      </c>
      <c r="D15" s="49">
        <v>713581</v>
      </c>
      <c r="E15" s="26"/>
      <c r="F15" s="49">
        <v>696107</v>
      </c>
      <c r="G15" s="13"/>
      <c r="H15" s="49">
        <v>686372</v>
      </c>
      <c r="I15" s="13"/>
      <c r="J15" s="49">
        <v>671920</v>
      </c>
      <c r="L15" s="116"/>
    </row>
    <row r="16" spans="1:12" ht="21.75" customHeight="1">
      <c r="A16" s="1" t="s">
        <v>62</v>
      </c>
      <c r="D16" s="26">
        <f>197719-85016</f>
        <v>112703</v>
      </c>
      <c r="E16" s="13"/>
      <c r="F16" s="26">
        <v>97913</v>
      </c>
      <c r="G16" s="13"/>
      <c r="H16" s="13">
        <f>177533-85016</f>
        <v>92517</v>
      </c>
      <c r="I16" s="13"/>
      <c r="J16" s="13">
        <f>169250-85084</f>
        <v>84166</v>
      </c>
      <c r="L16" s="116"/>
    </row>
    <row r="17" spans="1:12" ht="21.75" customHeight="1">
      <c r="A17" s="1" t="s">
        <v>43</v>
      </c>
      <c r="D17" s="28">
        <v>75175</v>
      </c>
      <c r="E17" s="13"/>
      <c r="F17" s="28">
        <v>72453</v>
      </c>
      <c r="G17" s="13"/>
      <c r="H17" s="28">
        <v>62378</v>
      </c>
      <c r="I17" s="13"/>
      <c r="J17" s="28">
        <v>61458</v>
      </c>
      <c r="L17" s="116"/>
    </row>
    <row r="18" spans="1:10" ht="21.75" customHeight="1">
      <c r="A18" s="34" t="s">
        <v>93</v>
      </c>
      <c r="D18" s="14">
        <f>SUM(D15:D17)</f>
        <v>901459</v>
      </c>
      <c r="E18" s="15"/>
      <c r="F18" s="14">
        <f>SUM(F15:F17)</f>
        <v>866473</v>
      </c>
      <c r="G18" s="15"/>
      <c r="H18" s="14">
        <f>SUM(H15:H17)</f>
        <v>841267</v>
      </c>
      <c r="I18" s="15"/>
      <c r="J18" s="14">
        <f>SUM(J15:J17)</f>
        <v>817544</v>
      </c>
    </row>
    <row r="19" spans="1:10" ht="21.75" customHeight="1">
      <c r="A19" s="34" t="s">
        <v>144</v>
      </c>
      <c r="D19" s="124">
        <f>D13-D18</f>
        <v>74309</v>
      </c>
      <c r="E19" s="15"/>
      <c r="F19" s="124">
        <f>F13-F18</f>
        <v>64936</v>
      </c>
      <c r="G19" s="15"/>
      <c r="H19" s="124">
        <f>H13-H18</f>
        <v>87552</v>
      </c>
      <c r="I19" s="15"/>
      <c r="J19" s="124">
        <f>J13-J18</f>
        <v>78814</v>
      </c>
    </row>
    <row r="20" spans="1:10" ht="21.75" customHeight="1">
      <c r="A20" s="25" t="s">
        <v>42</v>
      </c>
      <c r="D20" s="28">
        <v>-2874</v>
      </c>
      <c r="E20" s="15"/>
      <c r="F20" s="28">
        <v>-2598</v>
      </c>
      <c r="G20" s="15"/>
      <c r="H20" s="28">
        <v>-2653</v>
      </c>
      <c r="I20" s="15"/>
      <c r="J20" s="28">
        <v>-2375</v>
      </c>
    </row>
    <row r="21" spans="1:10" ht="21.75" customHeight="1">
      <c r="A21" s="34" t="s">
        <v>161</v>
      </c>
      <c r="D21" s="102">
        <f>SUM(D19:D20)</f>
        <v>71435</v>
      </c>
      <c r="F21" s="102">
        <f>SUM(F19:F20)</f>
        <v>62338</v>
      </c>
      <c r="H21" s="102">
        <f>SUM(H19:H20)</f>
        <v>84899</v>
      </c>
      <c r="I21" s="13"/>
      <c r="J21" s="102">
        <f>SUM(J19:J20)</f>
        <v>76439</v>
      </c>
    </row>
    <row r="22" spans="1:17" ht="21.75" customHeight="1">
      <c r="A22" s="25" t="s">
        <v>63</v>
      </c>
      <c r="B22" s="16">
        <v>18</v>
      </c>
      <c r="D22" s="28">
        <v>-8947</v>
      </c>
      <c r="E22" s="15"/>
      <c r="F22" s="28">
        <v>-6192</v>
      </c>
      <c r="G22" s="15"/>
      <c r="H22" s="29">
        <v>-10031</v>
      </c>
      <c r="I22" s="15"/>
      <c r="J22" s="29">
        <v>-5391</v>
      </c>
      <c r="K22" s="53"/>
      <c r="L22" s="54"/>
      <c r="M22" s="53"/>
      <c r="N22" s="54"/>
      <c r="O22" s="53"/>
      <c r="P22" s="54"/>
      <c r="Q22" s="53"/>
    </row>
    <row r="23" spans="1:17" ht="21.75" customHeight="1">
      <c r="A23" s="34" t="s">
        <v>54</v>
      </c>
      <c r="D23" s="40">
        <f>SUM(D21:D22)</f>
        <v>62488</v>
      </c>
      <c r="E23" s="13"/>
      <c r="F23" s="40">
        <f>SUM(F21:F22)</f>
        <v>56146</v>
      </c>
      <c r="G23" s="13"/>
      <c r="H23" s="40">
        <f>SUM(H21:H22)</f>
        <v>74868</v>
      </c>
      <c r="I23" s="13"/>
      <c r="J23" s="40">
        <f>SUM(J21:J22)</f>
        <v>71048</v>
      </c>
      <c r="K23" s="53"/>
      <c r="L23" s="54"/>
      <c r="M23" s="53"/>
      <c r="N23" s="54"/>
      <c r="O23" s="53"/>
      <c r="P23" s="54"/>
      <c r="Q23" s="53"/>
    </row>
    <row r="24" spans="1:17" ht="12" customHeight="1">
      <c r="A24" s="34"/>
      <c r="D24" s="15"/>
      <c r="E24" s="13"/>
      <c r="F24" s="15"/>
      <c r="G24" s="13"/>
      <c r="H24" s="15"/>
      <c r="I24" s="13"/>
      <c r="J24" s="15"/>
      <c r="K24" s="53"/>
      <c r="L24" s="54"/>
      <c r="M24" s="53"/>
      <c r="N24" s="54"/>
      <c r="O24" s="53"/>
      <c r="P24" s="54"/>
      <c r="Q24" s="53"/>
    </row>
    <row r="25" spans="1:17" ht="21.75" customHeight="1">
      <c r="A25" s="4" t="s">
        <v>101</v>
      </c>
      <c r="B25" s="4"/>
      <c r="D25" s="14"/>
      <c r="E25" s="32"/>
      <c r="F25" s="14"/>
      <c r="G25" s="14"/>
      <c r="H25" s="14"/>
      <c r="I25" s="14"/>
      <c r="J25" s="14"/>
      <c r="K25" s="53"/>
      <c r="L25" s="54"/>
      <c r="M25" s="53"/>
      <c r="N25" s="54"/>
      <c r="O25" s="53"/>
      <c r="P25" s="54"/>
      <c r="Q25" s="53"/>
    </row>
    <row r="26" spans="1:17" ht="21.75" customHeight="1">
      <c r="A26" s="1" t="s">
        <v>162</v>
      </c>
      <c r="B26" s="4"/>
      <c r="D26" s="14"/>
      <c r="E26" s="32"/>
      <c r="F26" s="14"/>
      <c r="G26" s="14"/>
      <c r="H26" s="14"/>
      <c r="I26" s="14"/>
      <c r="J26" s="14"/>
      <c r="K26" s="53"/>
      <c r="L26" s="54"/>
      <c r="M26" s="53"/>
      <c r="N26" s="54"/>
      <c r="O26" s="53"/>
      <c r="P26" s="54"/>
      <c r="Q26" s="53"/>
    </row>
    <row r="27" spans="1:17" ht="21.75" customHeight="1">
      <c r="A27" s="5" t="s">
        <v>149</v>
      </c>
      <c r="B27" s="4"/>
      <c r="D27" s="156">
        <v>9</v>
      </c>
      <c r="E27" s="32"/>
      <c r="F27" s="156">
        <v>-258</v>
      </c>
      <c r="G27" s="14"/>
      <c r="H27" s="98" t="s">
        <v>86</v>
      </c>
      <c r="I27" s="14">
        <v>751929</v>
      </c>
      <c r="J27" s="98" t="s">
        <v>86</v>
      </c>
      <c r="K27" s="53"/>
      <c r="M27" s="53"/>
      <c r="O27" s="53"/>
      <c r="Q27" s="53"/>
    </row>
    <row r="28" spans="1:17" ht="21.75" customHeight="1">
      <c r="A28" s="111" t="s">
        <v>128</v>
      </c>
      <c r="B28" s="4"/>
      <c r="D28" s="41">
        <f>SUM(D27:D27)</f>
        <v>9</v>
      </c>
      <c r="E28" s="32"/>
      <c r="F28" s="41">
        <f>SUM(F27:F27)</f>
        <v>-258</v>
      </c>
      <c r="G28" s="14"/>
      <c r="H28" s="155" t="s">
        <v>86</v>
      </c>
      <c r="I28" s="14"/>
      <c r="J28" s="155" t="s">
        <v>86</v>
      </c>
      <c r="K28" s="53"/>
      <c r="M28" s="53"/>
      <c r="O28" s="53"/>
      <c r="Q28" s="53"/>
    </row>
    <row r="29" spans="1:17" ht="21.75" customHeight="1" thickBot="1">
      <c r="A29" s="113" t="s">
        <v>106</v>
      </c>
      <c r="B29" s="4"/>
      <c r="D29" s="37">
        <f>D23+D28</f>
        <v>62497</v>
      </c>
      <c r="E29" s="31"/>
      <c r="F29" s="37">
        <f>F23+F28</f>
        <v>55888</v>
      </c>
      <c r="G29" s="26"/>
      <c r="H29" s="37">
        <f>H23</f>
        <v>74868</v>
      </c>
      <c r="I29" s="26"/>
      <c r="J29" s="37">
        <f>J23</f>
        <v>71048</v>
      </c>
      <c r="K29" s="53"/>
      <c r="M29" s="53"/>
      <c r="O29" s="53"/>
      <c r="Q29" s="53"/>
    </row>
    <row r="30" spans="1:17" ht="12" customHeight="1" thickTop="1">
      <c r="A30" s="113"/>
      <c r="B30" s="4"/>
      <c r="D30" s="14"/>
      <c r="E30" s="31"/>
      <c r="F30" s="14"/>
      <c r="G30" s="26"/>
      <c r="H30" s="14"/>
      <c r="I30" s="26"/>
      <c r="J30" s="14"/>
      <c r="K30" s="53"/>
      <c r="M30" s="53"/>
      <c r="O30" s="53"/>
      <c r="Q30" s="53"/>
    </row>
    <row r="31" spans="1:17" ht="21.75" customHeight="1">
      <c r="A31" s="114" t="s">
        <v>103</v>
      </c>
      <c r="B31" s="118"/>
      <c r="C31" s="33"/>
      <c r="D31" s="14"/>
      <c r="E31" s="26"/>
      <c r="F31" s="14"/>
      <c r="G31" s="26"/>
      <c r="H31" s="14"/>
      <c r="I31" s="26"/>
      <c r="J31" s="14"/>
      <c r="K31" s="53"/>
      <c r="M31" s="53"/>
      <c r="O31" s="53"/>
      <c r="Q31" s="53"/>
    </row>
    <row r="32" spans="1:17" ht="21.75" customHeight="1" thickBot="1">
      <c r="A32" s="115" t="s">
        <v>104</v>
      </c>
      <c r="B32" s="119"/>
      <c r="C32" s="5"/>
      <c r="D32" s="26">
        <v>62786</v>
      </c>
      <c r="E32" s="26"/>
      <c r="F32" s="26">
        <v>56206</v>
      </c>
      <c r="G32" s="26"/>
      <c r="H32" s="123">
        <f>H23</f>
        <v>74868</v>
      </c>
      <c r="I32" s="26"/>
      <c r="J32" s="123">
        <v>71048</v>
      </c>
      <c r="K32" s="53"/>
      <c r="M32" s="53"/>
      <c r="O32" s="53"/>
      <c r="Q32" s="53"/>
    </row>
    <row r="33" spans="1:17" ht="21.75" customHeight="1" thickTop="1">
      <c r="A33" s="55" t="s">
        <v>49</v>
      </c>
      <c r="B33" s="6"/>
      <c r="C33" s="5"/>
      <c r="D33" s="28">
        <v>-298</v>
      </c>
      <c r="E33" s="26"/>
      <c r="F33" s="28">
        <v>-60</v>
      </c>
      <c r="G33" s="26"/>
      <c r="H33" s="99"/>
      <c r="I33" s="26"/>
      <c r="J33" s="99"/>
      <c r="K33" s="53"/>
      <c r="M33" s="53"/>
      <c r="O33" s="53"/>
      <c r="Q33" s="53"/>
    </row>
    <row r="34" spans="1:17" ht="21.75" customHeight="1" thickBot="1">
      <c r="A34" s="33"/>
      <c r="B34" s="117"/>
      <c r="C34" s="33"/>
      <c r="D34" s="27">
        <f>SUM(D32:D33)</f>
        <v>62488</v>
      </c>
      <c r="E34" s="31"/>
      <c r="F34" s="27">
        <f>SUM(F32:F33)</f>
        <v>56146</v>
      </c>
      <c r="G34" s="26"/>
      <c r="H34" s="14"/>
      <c r="I34" s="26"/>
      <c r="J34" s="14"/>
      <c r="K34" s="53"/>
      <c r="M34" s="53"/>
      <c r="O34" s="53"/>
      <c r="Q34" s="53"/>
    </row>
    <row r="35" spans="1:17" ht="21.75" customHeight="1" thickTop="1">
      <c r="A35" s="114" t="s">
        <v>105</v>
      </c>
      <c r="B35" s="118"/>
      <c r="C35" s="33"/>
      <c r="D35" s="14"/>
      <c r="E35" s="26"/>
      <c r="F35" s="14"/>
      <c r="G35" s="26"/>
      <c r="H35" s="14"/>
      <c r="I35" s="26"/>
      <c r="J35" s="14"/>
      <c r="K35" s="53"/>
      <c r="M35" s="53"/>
      <c r="O35" s="53"/>
      <c r="Q35" s="53"/>
    </row>
    <row r="36" spans="1:17" ht="21.75" customHeight="1" thickBot="1">
      <c r="A36" s="115" t="s">
        <v>104</v>
      </c>
      <c r="B36" s="119"/>
      <c r="C36" s="5"/>
      <c r="D36" s="26">
        <v>62794</v>
      </c>
      <c r="E36" s="26"/>
      <c r="F36" s="26">
        <v>55971</v>
      </c>
      <c r="G36" s="26"/>
      <c r="H36" s="123">
        <f>H29</f>
        <v>74868</v>
      </c>
      <c r="I36" s="26"/>
      <c r="J36" s="123">
        <v>71048</v>
      </c>
      <c r="K36" s="53"/>
      <c r="M36" s="53"/>
      <c r="O36" s="53"/>
      <c r="Q36" s="53"/>
    </row>
    <row r="37" spans="1:17" ht="21.75" customHeight="1" thickTop="1">
      <c r="A37" s="55" t="s">
        <v>49</v>
      </c>
      <c r="B37" s="6"/>
      <c r="C37" s="5"/>
      <c r="D37" s="28">
        <v>-297</v>
      </c>
      <c r="E37" s="26"/>
      <c r="F37" s="28">
        <v>-83</v>
      </c>
      <c r="G37" s="26"/>
      <c r="H37" s="94"/>
      <c r="I37" s="26"/>
      <c r="J37" s="94"/>
      <c r="K37" s="53"/>
      <c r="M37" s="53"/>
      <c r="O37" s="53"/>
      <c r="Q37" s="53"/>
    </row>
    <row r="38" spans="1:17" ht="21.75" customHeight="1" thickBot="1">
      <c r="A38" s="33"/>
      <c r="B38" s="117"/>
      <c r="C38" s="33"/>
      <c r="D38" s="27">
        <f>SUM(D36:D37)</f>
        <v>62497</v>
      </c>
      <c r="E38" s="31"/>
      <c r="F38" s="27">
        <f>SUM(F36:F37)</f>
        <v>55888</v>
      </c>
      <c r="G38" s="26"/>
      <c r="H38" s="14"/>
      <c r="I38" s="26"/>
      <c r="J38" s="14"/>
      <c r="K38" s="53"/>
      <c r="M38" s="53"/>
      <c r="O38" s="53"/>
      <c r="Q38" s="53"/>
    </row>
    <row r="39" spans="1:17" ht="12" customHeight="1" thickTop="1">
      <c r="A39" s="33"/>
      <c r="B39" s="117"/>
      <c r="C39" s="33"/>
      <c r="D39" s="14"/>
      <c r="E39" s="31"/>
      <c r="F39" s="14"/>
      <c r="G39" s="26"/>
      <c r="H39" s="97"/>
      <c r="I39" s="26"/>
      <c r="J39" s="97"/>
      <c r="K39" s="53"/>
      <c r="M39" s="53"/>
      <c r="O39" s="53"/>
      <c r="Q39" s="53"/>
    </row>
    <row r="40" spans="1:17" ht="21.75" customHeight="1">
      <c r="A40" s="33" t="s">
        <v>114</v>
      </c>
      <c r="B40" s="154">
        <v>20</v>
      </c>
      <c r="C40" s="117"/>
      <c r="D40" s="210">
        <v>0.04</v>
      </c>
      <c r="E40" s="65"/>
      <c r="F40" s="210">
        <f>PL!F34/F41</f>
        <v>0.04068550724637681</v>
      </c>
      <c r="G40" s="66"/>
      <c r="H40" s="210">
        <f>PL!H32/H41</f>
        <v>0.054252173913043475</v>
      </c>
      <c r="I40" s="66"/>
      <c r="J40" s="66">
        <f>PL!J32/J41</f>
        <v>0.05148405797101449</v>
      </c>
      <c r="K40" s="53"/>
      <c r="M40" s="53"/>
      <c r="O40" s="53"/>
      <c r="Q40" s="53"/>
    </row>
    <row r="41" spans="1:17" ht="21.75" customHeight="1">
      <c r="A41" s="33" t="s">
        <v>115</v>
      </c>
      <c r="B41" s="117"/>
      <c r="C41" s="117"/>
      <c r="D41" s="63">
        <v>1380000</v>
      </c>
      <c r="E41" s="64"/>
      <c r="F41" s="63">
        <v>1380000</v>
      </c>
      <c r="G41" s="63"/>
      <c r="H41" s="63">
        <v>1380000</v>
      </c>
      <c r="I41" s="63"/>
      <c r="J41" s="63">
        <v>1380000</v>
      </c>
      <c r="K41" s="53"/>
      <c r="M41" s="53"/>
      <c r="O41" s="53"/>
      <c r="Q41" s="53"/>
    </row>
    <row r="42" spans="1:17" ht="21.75" customHeight="1">
      <c r="A42" s="33"/>
      <c r="B42" s="117"/>
      <c r="C42" s="117"/>
      <c r="D42" s="63"/>
      <c r="E42" s="64"/>
      <c r="F42" s="63"/>
      <c r="G42" s="63"/>
      <c r="H42" s="63"/>
      <c r="I42" s="63"/>
      <c r="J42" s="63"/>
      <c r="K42" s="53"/>
      <c r="M42" s="53"/>
      <c r="O42" s="53"/>
      <c r="Q42" s="53"/>
    </row>
    <row r="43" spans="1:17" ht="21.75" customHeight="1">
      <c r="A43" s="12" t="s">
        <v>56</v>
      </c>
      <c r="B43" s="4"/>
      <c r="D43" s="14"/>
      <c r="E43" s="31"/>
      <c r="F43" s="14"/>
      <c r="G43" s="26"/>
      <c r="H43" s="14"/>
      <c r="I43" s="26"/>
      <c r="J43" s="14"/>
      <c r="K43" s="53"/>
      <c r="M43" s="53"/>
      <c r="O43" s="53"/>
      <c r="Q43" s="53"/>
    </row>
  </sheetData>
  <sheetProtection/>
  <mergeCells count="7">
    <mergeCell ref="A1:J1"/>
    <mergeCell ref="A2:J2"/>
    <mergeCell ref="A3:J3"/>
    <mergeCell ref="A4:J4"/>
    <mergeCell ref="A5:J5"/>
    <mergeCell ref="D7:F7"/>
    <mergeCell ref="H7:J7"/>
  </mergeCells>
  <printOptions/>
  <pageMargins left="0.8" right="0.4" top="0.9" bottom="0.75" header="0.6" footer="0.3"/>
  <pageSetup firstPageNumber="13" useFirstPageNumber="1" fitToHeight="0" horizontalDpi="600" verticalDpi="600" orientation="portrait" paperSize="9" scale="80" r:id="rId1"/>
  <ignoredErrors>
    <ignoredError sqref="E8 G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SheetLayoutView="100" workbookViewId="0" topLeftCell="A1">
      <selection activeCell="A1" sqref="A1:V1"/>
    </sheetView>
  </sheetViews>
  <sheetFormatPr defaultColWidth="10.57421875" defaultRowHeight="21.75"/>
  <cols>
    <col min="1" max="1" width="32.7109375" style="44" customWidth="1"/>
    <col min="2" max="2" width="7.28125" style="44" customWidth="1"/>
    <col min="3" max="3" width="0.42578125" style="44" customWidth="1"/>
    <col min="4" max="4" width="12.28125" style="46" bestFit="1" customWidth="1"/>
    <col min="5" max="5" width="0.85546875" style="46" customWidth="1"/>
    <col min="6" max="6" width="13.57421875" style="46" bestFit="1" customWidth="1"/>
    <col min="7" max="7" width="0.85546875" style="46" customWidth="1"/>
    <col min="8" max="8" width="16.00390625" style="46" bestFit="1" customWidth="1"/>
    <col min="9" max="9" width="0.85546875" style="46" customWidth="1"/>
    <col min="10" max="10" width="16.57421875" style="46" bestFit="1" customWidth="1"/>
    <col min="11" max="11" width="0.85546875" style="46" customWidth="1"/>
    <col min="12" max="12" width="13.57421875" style="19" bestFit="1" customWidth="1"/>
    <col min="13" max="13" width="0.85546875" style="46" customWidth="1"/>
    <col min="14" max="14" width="14.421875" style="45" bestFit="1" customWidth="1"/>
    <col min="15" max="15" width="0.85546875" style="46" customWidth="1"/>
    <col min="16" max="16" width="14.28125" style="46" bestFit="1" customWidth="1"/>
    <col min="17" max="17" width="0.85546875" style="46" customWidth="1"/>
    <col min="18" max="18" width="18.421875" style="45" bestFit="1" customWidth="1"/>
    <col min="19" max="19" width="0.85546875" style="45" customWidth="1"/>
    <col min="20" max="20" width="11.28125" style="45" customWidth="1"/>
    <col min="21" max="21" width="0.85546875" style="45" customWidth="1"/>
    <col min="22" max="22" width="12.00390625" style="45" bestFit="1" customWidth="1"/>
    <col min="23" max="23" width="9.28125" style="44" customWidth="1"/>
    <col min="24" max="16384" width="10.57421875" style="44" customWidth="1"/>
  </cols>
  <sheetData>
    <row r="1" spans="1:23" s="75" customFormat="1" ht="22.5">
      <c r="A1" s="223" t="s">
        <v>74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74"/>
    </row>
    <row r="2" spans="1:23" s="75" customFormat="1" ht="22.5">
      <c r="A2" s="223" t="s">
        <v>117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74"/>
    </row>
    <row r="3" spans="1:23" s="75" customFormat="1" ht="22.5">
      <c r="A3" s="223" t="s">
        <v>186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74"/>
    </row>
    <row r="4" spans="1:23" s="76" customFormat="1" ht="22.5">
      <c r="A4" s="223" t="s">
        <v>120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74"/>
    </row>
    <row r="5" spans="1:22" ht="18" customHeight="1">
      <c r="A5" s="224" t="s">
        <v>51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</row>
    <row r="6" spans="4:22" ht="3.75" customHeight="1"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</row>
    <row r="7" spans="2:22" ht="19.5" customHeight="1">
      <c r="B7" s="181"/>
      <c r="D7" s="222" t="s">
        <v>16</v>
      </c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</row>
    <row r="8" spans="1:22" s="77" customFormat="1" ht="20.25" customHeight="1">
      <c r="A8" s="44"/>
      <c r="B8" s="44"/>
      <c r="C8" s="44"/>
      <c r="D8" s="70"/>
      <c r="E8" s="182"/>
      <c r="F8" s="70"/>
      <c r="G8" s="70"/>
      <c r="H8" s="70"/>
      <c r="I8" s="183"/>
      <c r="J8" s="70"/>
      <c r="K8" s="70"/>
      <c r="L8" s="70"/>
      <c r="M8" s="183"/>
      <c r="N8" s="225" t="s">
        <v>47</v>
      </c>
      <c r="O8" s="225"/>
      <c r="P8" s="225"/>
      <c r="Q8" s="182"/>
      <c r="R8" s="70"/>
      <c r="S8" s="182"/>
      <c r="T8" s="70"/>
      <c r="U8" s="182"/>
      <c r="V8" s="70"/>
    </row>
    <row r="9" spans="1:22" s="77" customFormat="1" ht="20.25" customHeight="1">
      <c r="A9" s="184"/>
      <c r="B9" s="184"/>
      <c r="C9" s="184"/>
      <c r="D9" s="70"/>
      <c r="E9" s="70"/>
      <c r="F9" s="70"/>
      <c r="G9" s="70"/>
      <c r="H9" s="70"/>
      <c r="I9" s="70"/>
      <c r="J9" s="70"/>
      <c r="K9" s="70"/>
      <c r="L9" s="70"/>
      <c r="M9" s="70"/>
      <c r="N9" s="185" t="s">
        <v>181</v>
      </c>
      <c r="O9" s="70"/>
      <c r="P9" s="70"/>
      <c r="Q9" s="70"/>
      <c r="R9" s="70"/>
      <c r="S9" s="70"/>
      <c r="T9" s="181"/>
      <c r="U9" s="70"/>
      <c r="V9" s="70"/>
    </row>
    <row r="10" spans="1:22" s="77" customFormat="1" ht="20.25" customHeight="1">
      <c r="A10" s="184"/>
      <c r="B10" s="184"/>
      <c r="C10" s="184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104" t="s">
        <v>180</v>
      </c>
      <c r="O10" s="70"/>
      <c r="P10" s="70"/>
      <c r="Q10" s="70"/>
      <c r="R10" s="70"/>
      <c r="S10" s="70"/>
      <c r="T10" s="181"/>
      <c r="U10" s="70"/>
      <c r="V10" s="70"/>
    </row>
    <row r="11" spans="1:22" s="77" customFormat="1" ht="20.25" customHeight="1">
      <c r="A11" s="184"/>
      <c r="B11" s="184"/>
      <c r="C11" s="184"/>
      <c r="D11" s="70"/>
      <c r="E11" s="70"/>
      <c r="F11" s="70"/>
      <c r="G11" s="70"/>
      <c r="H11" s="70" t="s">
        <v>80</v>
      </c>
      <c r="I11" s="70"/>
      <c r="J11" s="222" t="s">
        <v>19</v>
      </c>
      <c r="K11" s="222"/>
      <c r="L11" s="222"/>
      <c r="M11" s="70"/>
      <c r="N11" s="70" t="s">
        <v>150</v>
      </c>
      <c r="O11" s="70"/>
      <c r="P11" s="182" t="s">
        <v>102</v>
      </c>
      <c r="Q11" s="70"/>
      <c r="R11" s="70"/>
      <c r="S11" s="70"/>
      <c r="T11" s="70" t="s">
        <v>64</v>
      </c>
      <c r="U11" s="70"/>
      <c r="V11" s="70"/>
    </row>
    <row r="12" spans="1:22" s="77" customFormat="1" ht="20.25" customHeight="1">
      <c r="A12" s="184"/>
      <c r="B12" s="184"/>
      <c r="C12" s="184"/>
      <c r="D12" s="70"/>
      <c r="E12" s="70"/>
      <c r="F12" s="70"/>
      <c r="G12" s="70"/>
      <c r="H12" s="70" t="s">
        <v>72</v>
      </c>
      <c r="I12" s="70"/>
      <c r="J12" s="186" t="s">
        <v>129</v>
      </c>
      <c r="K12" s="70"/>
      <c r="L12" s="70"/>
      <c r="M12" s="70"/>
      <c r="N12" s="70" t="s">
        <v>151</v>
      </c>
      <c r="O12" s="70"/>
      <c r="P12" s="182" t="s">
        <v>121</v>
      </c>
      <c r="Q12" s="70"/>
      <c r="R12" s="70"/>
      <c r="S12" s="70"/>
      <c r="T12" s="70" t="s">
        <v>65</v>
      </c>
      <c r="U12" s="70"/>
      <c r="V12" s="70"/>
    </row>
    <row r="13" spans="1:22" s="77" customFormat="1" ht="21.75" customHeight="1">
      <c r="A13" s="184"/>
      <c r="B13" s="184"/>
      <c r="C13" s="184"/>
      <c r="D13" s="70" t="s">
        <v>96</v>
      </c>
      <c r="E13" s="70"/>
      <c r="F13" s="70" t="s">
        <v>25</v>
      </c>
      <c r="G13" s="70"/>
      <c r="H13" s="70" t="s">
        <v>69</v>
      </c>
      <c r="I13" s="70"/>
      <c r="J13" s="104" t="s">
        <v>130</v>
      </c>
      <c r="K13" s="70"/>
      <c r="L13" s="70"/>
      <c r="M13" s="70"/>
      <c r="N13" s="70" t="s">
        <v>152</v>
      </c>
      <c r="O13" s="70"/>
      <c r="P13" s="70" t="s">
        <v>113</v>
      </c>
      <c r="Q13" s="70"/>
      <c r="R13" s="70" t="s">
        <v>131</v>
      </c>
      <c r="S13" s="70"/>
      <c r="T13" s="181" t="s">
        <v>66</v>
      </c>
      <c r="U13" s="70"/>
      <c r="V13" s="70" t="s">
        <v>37</v>
      </c>
    </row>
    <row r="14" spans="1:22" s="77" customFormat="1" ht="20.25" customHeight="1">
      <c r="A14" s="184"/>
      <c r="B14" s="184"/>
      <c r="C14" s="184"/>
      <c r="D14" s="104" t="s">
        <v>97</v>
      </c>
      <c r="E14" s="70"/>
      <c r="F14" s="104" t="s">
        <v>98</v>
      </c>
      <c r="G14" s="70"/>
      <c r="H14" s="104" t="s">
        <v>68</v>
      </c>
      <c r="I14" s="70"/>
      <c r="J14" s="104" t="s">
        <v>84</v>
      </c>
      <c r="K14" s="70"/>
      <c r="L14" s="104" t="s">
        <v>100</v>
      </c>
      <c r="M14" s="70"/>
      <c r="N14" s="104" t="s">
        <v>153</v>
      </c>
      <c r="O14" s="70"/>
      <c r="P14" s="104" t="s">
        <v>61</v>
      </c>
      <c r="Q14" s="70"/>
      <c r="R14" s="104" t="s">
        <v>116</v>
      </c>
      <c r="S14" s="70"/>
      <c r="T14" s="104" t="s">
        <v>67</v>
      </c>
      <c r="U14" s="70"/>
      <c r="V14" s="104" t="s">
        <v>61</v>
      </c>
    </row>
    <row r="15" spans="1:22" s="77" customFormat="1" ht="20.25" customHeight="1">
      <c r="A15" s="71"/>
      <c r="B15" s="71"/>
      <c r="C15" s="71"/>
      <c r="D15" s="73"/>
      <c r="E15" s="109"/>
      <c r="F15" s="73"/>
      <c r="G15" s="73"/>
      <c r="H15" s="187"/>
      <c r="I15" s="73"/>
      <c r="J15" s="73"/>
      <c r="K15" s="109"/>
      <c r="L15" s="14"/>
      <c r="M15" s="109"/>
      <c r="N15" s="73"/>
      <c r="O15" s="109"/>
      <c r="P15" s="14"/>
      <c r="Q15" s="109"/>
      <c r="R15" s="187"/>
      <c r="S15" s="109"/>
      <c r="T15" s="14"/>
      <c r="U15" s="109"/>
      <c r="V15" s="73"/>
    </row>
    <row r="16" spans="1:22" s="77" customFormat="1" ht="20.25" customHeight="1">
      <c r="A16" s="71" t="s">
        <v>164</v>
      </c>
      <c r="B16" s="71"/>
      <c r="C16" s="71"/>
      <c r="D16" s="73">
        <v>345000</v>
      </c>
      <c r="E16" s="109"/>
      <c r="F16" s="73">
        <v>1315440</v>
      </c>
      <c r="G16" s="73"/>
      <c r="H16" s="187">
        <v>1186</v>
      </c>
      <c r="I16" s="73"/>
      <c r="J16" s="73">
        <v>34500</v>
      </c>
      <c r="K16" s="109"/>
      <c r="L16" s="14">
        <v>331283</v>
      </c>
      <c r="M16" s="109"/>
      <c r="N16" s="73">
        <v>-4408</v>
      </c>
      <c r="O16" s="109"/>
      <c r="P16" s="109">
        <v>-4408</v>
      </c>
      <c r="Q16" s="109"/>
      <c r="R16" s="187">
        <v>2023001</v>
      </c>
      <c r="S16" s="109"/>
      <c r="T16" s="14">
        <v>-435</v>
      </c>
      <c r="U16" s="109"/>
      <c r="V16" s="73">
        <v>2022566</v>
      </c>
    </row>
    <row r="17" spans="1:22" s="77" customFormat="1" ht="20.25" customHeight="1">
      <c r="A17" s="44" t="s">
        <v>108</v>
      </c>
      <c r="B17" s="44"/>
      <c r="C17" s="44"/>
      <c r="D17" s="94" t="s">
        <v>86</v>
      </c>
      <c r="E17" s="188"/>
      <c r="F17" s="94" t="s">
        <v>86</v>
      </c>
      <c r="G17" s="189"/>
      <c r="H17" s="94" t="s">
        <v>86</v>
      </c>
      <c r="I17" s="188"/>
      <c r="J17" s="94" t="s">
        <v>86</v>
      </c>
      <c r="K17" s="19"/>
      <c r="L17" s="14">
        <v>56206</v>
      </c>
      <c r="M17" s="188"/>
      <c r="N17" s="94" t="s">
        <v>86</v>
      </c>
      <c r="O17" s="19"/>
      <c r="P17" s="94" t="s">
        <v>86</v>
      </c>
      <c r="Q17" s="19"/>
      <c r="R17" s="187">
        <v>56206</v>
      </c>
      <c r="S17" s="73"/>
      <c r="T17" s="73">
        <v>-60</v>
      </c>
      <c r="U17" s="73"/>
      <c r="V17" s="73">
        <v>56146</v>
      </c>
    </row>
    <row r="18" spans="1:22" s="77" customFormat="1" ht="20.25" customHeight="1">
      <c r="A18" s="112" t="s">
        <v>107</v>
      </c>
      <c r="B18" s="112"/>
      <c r="C18" s="112"/>
      <c r="D18" s="98" t="s">
        <v>86</v>
      </c>
      <c r="E18" s="190"/>
      <c r="F18" s="98" t="s">
        <v>86</v>
      </c>
      <c r="G18" s="189"/>
      <c r="H18" s="98" t="s">
        <v>86</v>
      </c>
      <c r="I18" s="190"/>
      <c r="J18" s="98" t="s">
        <v>86</v>
      </c>
      <c r="K18" s="190"/>
      <c r="L18" s="98" t="s">
        <v>86</v>
      </c>
      <c r="M18" s="190"/>
      <c r="N18" s="191">
        <v>-235</v>
      </c>
      <c r="O18" s="190"/>
      <c r="P18" s="192">
        <v>-235</v>
      </c>
      <c r="Q18" s="190"/>
      <c r="R18" s="191">
        <v>-235</v>
      </c>
      <c r="S18" s="190"/>
      <c r="T18" s="191">
        <v>-23</v>
      </c>
      <c r="U18" s="190"/>
      <c r="V18" s="110">
        <v>-258</v>
      </c>
    </row>
    <row r="19" spans="1:22" s="77" customFormat="1" ht="20.25" customHeight="1">
      <c r="A19" s="112" t="s">
        <v>110</v>
      </c>
      <c r="B19" s="112"/>
      <c r="C19" s="112"/>
      <c r="D19" s="94" t="s">
        <v>86</v>
      </c>
      <c r="E19" s="193"/>
      <c r="F19" s="94" t="s">
        <v>86</v>
      </c>
      <c r="G19" s="194"/>
      <c r="H19" s="94" t="s">
        <v>86</v>
      </c>
      <c r="I19" s="72"/>
      <c r="J19" s="94" t="s">
        <v>86</v>
      </c>
      <c r="K19" s="193"/>
      <c r="L19" s="72">
        <v>56206</v>
      </c>
      <c r="M19" s="193"/>
      <c r="N19" s="72">
        <v>-235</v>
      </c>
      <c r="O19" s="193"/>
      <c r="P19" s="72">
        <v>-235</v>
      </c>
      <c r="Q19" s="193"/>
      <c r="R19" s="72">
        <v>55971</v>
      </c>
      <c r="S19" s="193"/>
      <c r="T19" s="72">
        <v>-83</v>
      </c>
      <c r="U19" s="193"/>
      <c r="V19" s="72">
        <v>55888</v>
      </c>
    </row>
    <row r="20" spans="1:22" s="77" customFormat="1" ht="20.25" customHeight="1" thickBot="1">
      <c r="A20" s="71" t="s">
        <v>163</v>
      </c>
      <c r="B20" s="71"/>
      <c r="C20" s="71"/>
      <c r="D20" s="195">
        <v>345000</v>
      </c>
      <c r="E20" s="72"/>
      <c r="F20" s="195">
        <v>1315440</v>
      </c>
      <c r="G20" s="72"/>
      <c r="H20" s="195">
        <v>1186</v>
      </c>
      <c r="I20" s="72"/>
      <c r="J20" s="195">
        <v>34500</v>
      </c>
      <c r="K20" s="72"/>
      <c r="L20" s="195">
        <v>387489</v>
      </c>
      <c r="M20" s="72"/>
      <c r="N20" s="195">
        <v>-4643</v>
      </c>
      <c r="O20" s="72"/>
      <c r="P20" s="195">
        <v>-4643</v>
      </c>
      <c r="Q20" s="72"/>
      <c r="R20" s="195">
        <v>2078972</v>
      </c>
      <c r="S20" s="72"/>
      <c r="T20" s="195">
        <v>-518</v>
      </c>
      <c r="U20" s="72"/>
      <c r="V20" s="195">
        <v>2078454</v>
      </c>
    </row>
    <row r="21" spans="1:22" s="77" customFormat="1" ht="16.5" customHeight="1" thickTop="1">
      <c r="A21" s="71"/>
      <c r="B21" s="71"/>
      <c r="C21" s="71"/>
      <c r="D21" s="72"/>
      <c r="E21" s="72"/>
      <c r="F21" s="72"/>
      <c r="G21" s="72"/>
      <c r="H21" s="196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187"/>
      <c r="U21" s="72"/>
      <c r="V21" s="72"/>
    </row>
    <row r="22" spans="1:22" s="77" customFormat="1" ht="20.25" customHeight="1">
      <c r="A22" s="71" t="s">
        <v>187</v>
      </c>
      <c r="B22" s="71"/>
      <c r="C22" s="71"/>
      <c r="D22" s="73">
        <v>345000</v>
      </c>
      <c r="E22" s="109"/>
      <c r="F22" s="73">
        <v>1315440</v>
      </c>
      <c r="G22" s="73"/>
      <c r="H22" s="187">
        <v>1186</v>
      </c>
      <c r="I22" s="73"/>
      <c r="J22" s="73">
        <v>34500</v>
      </c>
      <c r="K22" s="109"/>
      <c r="L22" s="14">
        <v>306409</v>
      </c>
      <c r="M22" s="109"/>
      <c r="N22" s="73">
        <v>-5299</v>
      </c>
      <c r="O22" s="109"/>
      <c r="P22" s="73">
        <v>-5299</v>
      </c>
      <c r="Q22" s="109"/>
      <c r="R22" s="187">
        <f>SUM(P22,L22,J22,H22,F22,D22)</f>
        <v>1997236</v>
      </c>
      <c r="S22" s="109"/>
      <c r="T22" s="14">
        <v>-1681</v>
      </c>
      <c r="U22" s="109"/>
      <c r="V22" s="14">
        <f>SUM(R22,T22)</f>
        <v>1995555</v>
      </c>
    </row>
    <row r="23" spans="1:23" s="77" customFormat="1" ht="20.25" customHeight="1">
      <c r="A23" s="44" t="s">
        <v>108</v>
      </c>
      <c r="B23" s="44"/>
      <c r="C23" s="44"/>
      <c r="D23" s="94" t="s">
        <v>86</v>
      </c>
      <c r="E23" s="188"/>
      <c r="F23" s="94" t="s">
        <v>86</v>
      </c>
      <c r="G23" s="189"/>
      <c r="H23" s="94" t="s">
        <v>86</v>
      </c>
      <c r="I23" s="188"/>
      <c r="J23" s="94" t="s">
        <v>86</v>
      </c>
      <c r="K23" s="19"/>
      <c r="L23" s="14">
        <v>62786</v>
      </c>
      <c r="M23" s="188"/>
      <c r="N23" s="94" t="s">
        <v>86</v>
      </c>
      <c r="O23" s="19"/>
      <c r="P23" s="94" t="s">
        <v>86</v>
      </c>
      <c r="Q23" s="19"/>
      <c r="R23" s="187">
        <f>SUM(P23,L23,J23,H23,F23,D23)</f>
        <v>62786</v>
      </c>
      <c r="S23" s="73"/>
      <c r="T23" s="73">
        <v>-298</v>
      </c>
      <c r="U23" s="73"/>
      <c r="V23" s="73">
        <f>SUM(R23,T23)</f>
        <v>62488</v>
      </c>
      <c r="W23" s="80"/>
    </row>
    <row r="24" spans="1:22" s="77" customFormat="1" ht="20.25" customHeight="1">
      <c r="A24" s="112" t="s">
        <v>107</v>
      </c>
      <c r="B24" s="112"/>
      <c r="C24" s="112"/>
      <c r="D24" s="98" t="s">
        <v>86</v>
      </c>
      <c r="E24" s="190"/>
      <c r="F24" s="98" t="s">
        <v>86</v>
      </c>
      <c r="G24" s="189"/>
      <c r="H24" s="98" t="s">
        <v>86</v>
      </c>
      <c r="I24" s="190"/>
      <c r="J24" s="98" t="s">
        <v>86</v>
      </c>
      <c r="K24" s="190"/>
      <c r="L24" s="98" t="s">
        <v>86</v>
      </c>
      <c r="M24" s="190"/>
      <c r="N24" s="191">
        <v>8</v>
      </c>
      <c r="O24" s="190"/>
      <c r="P24" s="191">
        <v>8</v>
      </c>
      <c r="Q24" s="190"/>
      <c r="R24" s="191">
        <f>SUM(P24,L24,J24,H24,F24,D24)</f>
        <v>8</v>
      </c>
      <c r="S24" s="190"/>
      <c r="T24" s="191">
        <v>1</v>
      </c>
      <c r="U24" s="190"/>
      <c r="V24" s="191">
        <f>SUM(R24,T24)</f>
        <v>9</v>
      </c>
    </row>
    <row r="25" spans="1:23" s="77" customFormat="1" ht="20.25" customHeight="1">
      <c r="A25" s="112" t="s">
        <v>110</v>
      </c>
      <c r="B25" s="112"/>
      <c r="C25" s="112"/>
      <c r="D25" s="94" t="s">
        <v>86</v>
      </c>
      <c r="E25" s="193"/>
      <c r="F25" s="94" t="s">
        <v>86</v>
      </c>
      <c r="G25" s="194"/>
      <c r="H25" s="94" t="s">
        <v>86</v>
      </c>
      <c r="I25" s="72"/>
      <c r="J25" s="94" t="s">
        <v>86</v>
      </c>
      <c r="K25" s="193"/>
      <c r="L25" s="72">
        <f>L23</f>
        <v>62786</v>
      </c>
      <c r="M25" s="193"/>
      <c r="N25" s="72">
        <f>N24</f>
        <v>8</v>
      </c>
      <c r="O25" s="193"/>
      <c r="P25" s="72">
        <f>P24</f>
        <v>8</v>
      </c>
      <c r="Q25" s="193"/>
      <c r="R25" s="72">
        <f>SUM(P25,L25,J25,H25,F25,D25)</f>
        <v>62794</v>
      </c>
      <c r="S25" s="193"/>
      <c r="T25" s="72">
        <f>SUM(T23:T24)</f>
        <v>-297</v>
      </c>
      <c r="U25" s="193"/>
      <c r="V25" s="72">
        <f>SUM(R25,T25)</f>
        <v>62497</v>
      </c>
      <c r="W25" s="80"/>
    </row>
    <row r="26" spans="1:23" s="77" customFormat="1" ht="20.25" customHeight="1" thickBot="1">
      <c r="A26" s="71" t="s">
        <v>188</v>
      </c>
      <c r="B26" s="71"/>
      <c r="C26" s="71"/>
      <c r="D26" s="195">
        <v>345000</v>
      </c>
      <c r="E26" s="72"/>
      <c r="F26" s="195">
        <v>1315440</v>
      </c>
      <c r="G26" s="72"/>
      <c r="H26" s="195">
        <v>1186</v>
      </c>
      <c r="I26" s="72"/>
      <c r="J26" s="195">
        <v>34500</v>
      </c>
      <c r="K26" s="72"/>
      <c r="L26" s="195">
        <f>SUM(L22,L25)</f>
        <v>369195</v>
      </c>
      <c r="M26" s="72"/>
      <c r="N26" s="195">
        <f>SUM(N22,N25)</f>
        <v>-5291</v>
      </c>
      <c r="O26" s="72"/>
      <c r="P26" s="195">
        <f>SUM(P22,P25)</f>
        <v>-5291</v>
      </c>
      <c r="Q26" s="72"/>
      <c r="R26" s="195">
        <f>SUM(P26,L26,J26,H26,F26,D26)</f>
        <v>2060030</v>
      </c>
      <c r="S26" s="72"/>
      <c r="T26" s="195">
        <f>SUM(T22,T25)</f>
        <v>-1978</v>
      </c>
      <c r="U26" s="72"/>
      <c r="V26" s="195">
        <f>SUM(R26,T26)</f>
        <v>2058052</v>
      </c>
      <c r="W26" s="80"/>
    </row>
    <row r="27" s="77" customFormat="1" ht="18" thickTop="1">
      <c r="W27" s="80"/>
    </row>
    <row r="28" s="77" customFormat="1" ht="17.25">
      <c r="W28" s="80"/>
    </row>
    <row r="29" s="77" customFormat="1" ht="17.25">
      <c r="W29" s="80"/>
    </row>
    <row r="30" s="77" customFormat="1" ht="17.25">
      <c r="W30" s="80"/>
    </row>
    <row r="31" spans="1:23" s="77" customFormat="1" ht="20.25" customHeight="1">
      <c r="A31" s="44" t="s">
        <v>56</v>
      </c>
      <c r="B31" s="103"/>
      <c r="C31" s="103"/>
      <c r="D31" s="78"/>
      <c r="E31" s="78"/>
      <c r="F31" s="78"/>
      <c r="G31" s="78"/>
      <c r="H31" s="100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9"/>
      <c r="U31" s="78"/>
      <c r="V31" s="78"/>
      <c r="W31" s="80"/>
    </row>
  </sheetData>
  <sheetProtection/>
  <mergeCells count="8">
    <mergeCell ref="J11:L11"/>
    <mergeCell ref="A1:V1"/>
    <mergeCell ref="A2:V2"/>
    <mergeCell ref="A3:V3"/>
    <mergeCell ref="A4:V4"/>
    <mergeCell ref="A5:V5"/>
    <mergeCell ref="D7:V7"/>
    <mergeCell ref="N8:P8"/>
  </mergeCells>
  <printOptions/>
  <pageMargins left="0.8" right="0.45" top="1" bottom="0.5" header="0.6" footer="0.3"/>
  <pageSetup firstPageNumber="13" useFirstPageNumber="1" fitToHeight="0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0"/>
  <sheetViews>
    <sheetView view="pageBreakPreview" zoomScaleSheetLayoutView="100" workbookViewId="0" topLeftCell="J1">
      <selection activeCell="A1" sqref="A1:N1"/>
    </sheetView>
  </sheetViews>
  <sheetFormatPr defaultColWidth="10.57421875" defaultRowHeight="24" customHeight="1"/>
  <cols>
    <col min="1" max="1" width="58.7109375" style="44" customWidth="1"/>
    <col min="2" max="2" width="8.00390625" style="44" bestFit="1" customWidth="1"/>
    <col min="3" max="3" width="2.7109375" style="44" customWidth="1"/>
    <col min="4" max="4" width="16.7109375" style="46" customWidth="1"/>
    <col min="5" max="5" width="2.7109375" style="46" customWidth="1"/>
    <col min="6" max="6" width="16.7109375" style="46" customWidth="1"/>
    <col min="7" max="7" width="2.7109375" style="46" customWidth="1"/>
    <col min="8" max="8" width="16.7109375" style="46" customWidth="1"/>
    <col min="9" max="9" width="2.7109375" style="46" customWidth="1"/>
    <col min="10" max="10" width="16.7109375" style="45" customWidth="1"/>
    <col min="11" max="11" width="2.140625" style="45" customWidth="1"/>
    <col min="12" max="12" width="21.7109375" style="45" bestFit="1" customWidth="1"/>
    <col min="13" max="13" width="2.7109375" style="45" customWidth="1"/>
    <col min="14" max="14" width="16.7109375" style="45" customWidth="1"/>
    <col min="15" max="15" width="13.8515625" style="44" customWidth="1"/>
    <col min="16" max="16384" width="10.57421875" style="44" customWidth="1"/>
  </cols>
  <sheetData>
    <row r="1" spans="1:14" ht="21" customHeight="1">
      <c r="A1" s="223" t="s">
        <v>74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32" s="68" customFormat="1" ht="24" customHeight="1">
      <c r="A2" s="223" t="s">
        <v>111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s="68" customFormat="1" ht="24" customHeight="1">
      <c r="A3" s="223" t="s">
        <v>186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</row>
    <row r="4" spans="1:32" s="69" customFormat="1" ht="24" customHeight="1">
      <c r="A4" s="223" t="s">
        <v>120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</row>
    <row r="5" spans="1:14" ht="24" customHeight="1">
      <c r="A5" s="226" t="s">
        <v>51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</row>
    <row r="6" spans="1:14" ht="2.2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20.25" customHeight="1">
      <c r="A7" s="101"/>
      <c r="B7" s="122"/>
      <c r="C7" s="101"/>
      <c r="D7" s="227" t="s">
        <v>31</v>
      </c>
      <c r="E7" s="227"/>
      <c r="F7" s="227"/>
      <c r="G7" s="227"/>
      <c r="H7" s="227"/>
      <c r="I7" s="227"/>
      <c r="J7" s="227"/>
      <c r="K7" s="227"/>
      <c r="L7" s="227"/>
      <c r="M7" s="227"/>
      <c r="N7" s="227"/>
    </row>
    <row r="8" spans="4:14" ht="21" customHeight="1">
      <c r="D8" s="70"/>
      <c r="E8" s="70"/>
      <c r="F8" s="120"/>
      <c r="G8" s="70"/>
      <c r="H8" s="222" t="s">
        <v>19</v>
      </c>
      <c r="I8" s="222"/>
      <c r="J8" s="222"/>
      <c r="K8" s="70"/>
      <c r="M8" s="70"/>
      <c r="N8" s="44"/>
    </row>
    <row r="9" spans="4:14" ht="21" customHeight="1">
      <c r="D9" s="70"/>
      <c r="E9" s="70"/>
      <c r="F9" s="121"/>
      <c r="G9" s="70"/>
      <c r="H9" s="105" t="s">
        <v>99</v>
      </c>
      <c r="I9" s="70"/>
      <c r="J9" s="70"/>
      <c r="K9" s="70"/>
      <c r="L9" s="70" t="s">
        <v>183</v>
      </c>
      <c r="M9" s="70"/>
      <c r="N9" s="44"/>
    </row>
    <row r="10" spans="4:14" ht="21" customHeight="1">
      <c r="D10" s="70" t="s">
        <v>96</v>
      </c>
      <c r="E10" s="70"/>
      <c r="F10" s="70" t="s">
        <v>25</v>
      </c>
      <c r="G10" s="70"/>
      <c r="H10" s="70" t="s">
        <v>44</v>
      </c>
      <c r="I10" s="70"/>
      <c r="J10" s="44"/>
      <c r="K10" s="44"/>
      <c r="L10" s="104" t="s">
        <v>11</v>
      </c>
      <c r="M10" s="70"/>
      <c r="N10" s="70" t="s">
        <v>102</v>
      </c>
    </row>
    <row r="11" spans="4:14" ht="21" customHeight="1">
      <c r="D11" s="104" t="s">
        <v>97</v>
      </c>
      <c r="E11" s="70"/>
      <c r="F11" s="104" t="s">
        <v>98</v>
      </c>
      <c r="G11" s="70"/>
      <c r="H11" s="104" t="s">
        <v>23</v>
      </c>
      <c r="I11" s="70"/>
      <c r="J11" s="104" t="s">
        <v>100</v>
      </c>
      <c r="K11" s="70"/>
      <c r="L11" s="197" t="s">
        <v>189</v>
      </c>
      <c r="M11" s="70"/>
      <c r="N11" s="104" t="s">
        <v>11</v>
      </c>
    </row>
    <row r="12" spans="1:14" ht="21" customHeight="1">
      <c r="A12" s="71"/>
      <c r="B12" s="71"/>
      <c r="C12" s="71"/>
      <c r="D12" s="73"/>
      <c r="E12" s="73"/>
      <c r="F12" s="73"/>
      <c r="G12" s="73"/>
      <c r="H12" s="73"/>
      <c r="I12" s="109"/>
      <c r="J12" s="73"/>
      <c r="K12" s="73"/>
      <c r="L12" s="199"/>
      <c r="M12" s="109"/>
      <c r="N12" s="73"/>
    </row>
    <row r="13" spans="1:14" ht="21" customHeight="1">
      <c r="A13" s="71" t="s">
        <v>164</v>
      </c>
      <c r="B13" s="71"/>
      <c r="C13" s="71"/>
      <c r="D13" s="73">
        <v>345000</v>
      </c>
      <c r="E13" s="73"/>
      <c r="F13" s="73">
        <v>1315440</v>
      </c>
      <c r="G13" s="73"/>
      <c r="H13" s="73">
        <v>34500</v>
      </c>
      <c r="I13" s="109"/>
      <c r="J13" s="73">
        <v>488351</v>
      </c>
      <c r="K13" s="73"/>
      <c r="L13" s="199">
        <v>0</v>
      </c>
      <c r="M13" s="109"/>
      <c r="N13" s="73">
        <v>2183291</v>
      </c>
    </row>
    <row r="14" spans="1:14" ht="21" customHeight="1">
      <c r="A14" s="44" t="s">
        <v>54</v>
      </c>
      <c r="D14" s="98" t="s">
        <v>86</v>
      </c>
      <c r="E14" s="106"/>
      <c r="F14" s="98" t="s">
        <v>86</v>
      </c>
      <c r="G14" s="107"/>
      <c r="H14" s="98" t="s">
        <v>86</v>
      </c>
      <c r="I14" s="72"/>
      <c r="J14" s="110">
        <v>71048</v>
      </c>
      <c r="K14" s="72"/>
      <c r="L14" s="200">
        <v>0</v>
      </c>
      <c r="M14" s="72"/>
      <c r="N14" s="110">
        <v>71048</v>
      </c>
    </row>
    <row r="15" spans="1:14" ht="21" customHeight="1">
      <c r="A15" s="112" t="s">
        <v>106</v>
      </c>
      <c r="B15" s="112"/>
      <c r="C15" s="112"/>
      <c r="D15" s="98" t="s">
        <v>86</v>
      </c>
      <c r="E15" s="106"/>
      <c r="F15" s="98" t="s">
        <v>86</v>
      </c>
      <c r="G15" s="107"/>
      <c r="H15" s="98" t="s">
        <v>86</v>
      </c>
      <c r="I15" s="73"/>
      <c r="J15" s="107">
        <v>71048</v>
      </c>
      <c r="K15" s="107"/>
      <c r="L15" s="201">
        <v>0</v>
      </c>
      <c r="M15" s="73"/>
      <c r="N15" s="107">
        <v>71048</v>
      </c>
    </row>
    <row r="16" spans="1:14" ht="21" customHeight="1" thickBot="1">
      <c r="A16" s="71" t="s">
        <v>163</v>
      </c>
      <c r="B16" s="71"/>
      <c r="C16" s="71"/>
      <c r="D16" s="59">
        <v>345000</v>
      </c>
      <c r="E16" s="72"/>
      <c r="F16" s="59">
        <v>1315440</v>
      </c>
      <c r="G16" s="72"/>
      <c r="H16" s="59">
        <v>34500</v>
      </c>
      <c r="I16" s="73"/>
      <c r="J16" s="59">
        <v>559399</v>
      </c>
      <c r="K16" s="50"/>
      <c r="L16" s="202">
        <v>0</v>
      </c>
      <c r="M16" s="73"/>
      <c r="N16" s="59">
        <v>2254339</v>
      </c>
    </row>
    <row r="17" spans="1:14" ht="18" customHeight="1" thickTop="1">
      <c r="A17" s="71"/>
      <c r="B17" s="71"/>
      <c r="C17" s="71"/>
      <c r="D17" s="72"/>
      <c r="E17" s="72"/>
      <c r="F17" s="72"/>
      <c r="G17" s="72"/>
      <c r="H17" s="72"/>
      <c r="I17" s="73"/>
      <c r="J17" s="72"/>
      <c r="K17" s="72"/>
      <c r="L17" s="203"/>
      <c r="M17" s="73"/>
      <c r="N17" s="108"/>
    </row>
    <row r="18" spans="1:14" ht="21" customHeight="1">
      <c r="A18" s="71" t="s">
        <v>187</v>
      </c>
      <c r="B18" s="71"/>
      <c r="C18" s="71"/>
      <c r="D18" s="73">
        <v>345000</v>
      </c>
      <c r="E18" s="73"/>
      <c r="F18" s="73">
        <v>1315440</v>
      </c>
      <c r="G18" s="73"/>
      <c r="H18" s="73">
        <v>34500</v>
      </c>
      <c r="I18" s="109"/>
      <c r="J18" s="73">
        <v>517699</v>
      </c>
      <c r="K18" s="73"/>
      <c r="L18" s="199">
        <v>0</v>
      </c>
      <c r="M18" s="109"/>
      <c r="N18" s="73">
        <f>SUM(D18,F18,H18,J18,L18)</f>
        <v>2212639</v>
      </c>
    </row>
    <row r="19" spans="1:14" ht="21" customHeight="1">
      <c r="A19" s="44" t="s">
        <v>54</v>
      </c>
      <c r="D19" s="98" t="s">
        <v>86</v>
      </c>
      <c r="E19" s="106"/>
      <c r="F19" s="98" t="s">
        <v>86</v>
      </c>
      <c r="G19" s="107"/>
      <c r="H19" s="98" t="s">
        <v>86</v>
      </c>
      <c r="I19" s="72"/>
      <c r="J19" s="110">
        <v>74868</v>
      </c>
      <c r="K19" s="72"/>
      <c r="L19" s="200">
        <v>0</v>
      </c>
      <c r="M19" s="72"/>
      <c r="N19" s="110">
        <f>SUM(D19,F19,H19,J19,L19)</f>
        <v>74868</v>
      </c>
    </row>
    <row r="20" spans="1:14" ht="21" customHeight="1">
      <c r="A20" s="112" t="s">
        <v>106</v>
      </c>
      <c r="B20" s="112"/>
      <c r="C20" s="112"/>
      <c r="D20" s="98" t="s">
        <v>86</v>
      </c>
      <c r="E20" s="106"/>
      <c r="F20" s="98" t="s">
        <v>86</v>
      </c>
      <c r="G20" s="107"/>
      <c r="H20" s="98" t="s">
        <v>86</v>
      </c>
      <c r="I20" s="73"/>
      <c r="J20" s="107">
        <f>J19</f>
        <v>74868</v>
      </c>
      <c r="K20" s="107"/>
      <c r="L20" s="201">
        <v>0</v>
      </c>
      <c r="M20" s="73"/>
      <c r="N20" s="107">
        <f>SUM(D20,F20,H20,J20,L20)</f>
        <v>74868</v>
      </c>
    </row>
    <row r="21" spans="1:14" ht="21" customHeight="1" thickBot="1">
      <c r="A21" s="71" t="s">
        <v>188</v>
      </c>
      <c r="B21" s="71"/>
      <c r="C21" s="71"/>
      <c r="D21" s="59">
        <v>345000</v>
      </c>
      <c r="E21" s="72"/>
      <c r="F21" s="59">
        <v>1315440</v>
      </c>
      <c r="G21" s="72"/>
      <c r="H21" s="59">
        <v>34500</v>
      </c>
      <c r="I21" s="73"/>
      <c r="J21" s="59">
        <f>SUM(J18,J20)</f>
        <v>592567</v>
      </c>
      <c r="K21" s="50"/>
      <c r="L21" s="202">
        <v>0</v>
      </c>
      <c r="M21" s="73"/>
      <c r="N21" s="59">
        <f>SUM(D21,F21,H21,J21,L21)</f>
        <v>2287507</v>
      </c>
    </row>
    <row r="22" spans="1:14" ht="18" customHeight="1" thickTop="1">
      <c r="A22" s="71"/>
      <c r="B22" s="71"/>
      <c r="C22" s="71"/>
      <c r="D22" s="50"/>
      <c r="E22" s="72"/>
      <c r="F22" s="72"/>
      <c r="G22" s="72"/>
      <c r="H22" s="72"/>
      <c r="I22" s="73"/>
      <c r="J22" s="72"/>
      <c r="K22" s="72"/>
      <c r="L22" s="198"/>
      <c r="M22" s="73"/>
      <c r="N22" s="72"/>
    </row>
    <row r="23" spans="1:14" ht="18" customHeight="1">
      <c r="A23" s="71"/>
      <c r="B23" s="71"/>
      <c r="C23" s="71"/>
      <c r="D23" s="50"/>
      <c r="E23" s="72"/>
      <c r="F23" s="72"/>
      <c r="G23" s="72"/>
      <c r="H23" s="72"/>
      <c r="I23" s="73"/>
      <c r="J23" s="72"/>
      <c r="K23" s="72"/>
      <c r="L23" s="72"/>
      <c r="M23" s="73"/>
      <c r="N23" s="72"/>
    </row>
    <row r="24" spans="1:14" ht="18" customHeight="1">
      <c r="A24" s="71"/>
      <c r="B24" s="71"/>
      <c r="C24" s="71"/>
      <c r="D24" s="50"/>
      <c r="E24" s="72"/>
      <c r="F24" s="72"/>
      <c r="G24" s="72"/>
      <c r="H24" s="72"/>
      <c r="I24" s="73"/>
      <c r="J24" s="72"/>
      <c r="K24" s="72"/>
      <c r="L24" s="72"/>
      <c r="M24" s="73"/>
      <c r="N24" s="72"/>
    </row>
    <row r="25" spans="1:14" ht="18" customHeight="1">
      <c r="A25" s="71"/>
      <c r="B25" s="71"/>
      <c r="C25" s="71"/>
      <c r="D25" s="50"/>
      <c r="E25" s="72"/>
      <c r="F25" s="72"/>
      <c r="G25" s="72"/>
      <c r="H25" s="72"/>
      <c r="I25" s="73"/>
      <c r="J25" s="72"/>
      <c r="K25" s="72"/>
      <c r="L25" s="72"/>
      <c r="M25" s="73"/>
      <c r="N25" s="72"/>
    </row>
    <row r="26" spans="1:14" ht="18" customHeight="1">
      <c r="A26" s="71"/>
      <c r="B26" s="71"/>
      <c r="C26" s="71"/>
      <c r="D26" s="50"/>
      <c r="E26" s="72"/>
      <c r="F26" s="72"/>
      <c r="G26" s="72"/>
      <c r="H26" s="72"/>
      <c r="I26" s="73"/>
      <c r="J26" s="72"/>
      <c r="K26" s="72"/>
      <c r="L26" s="72"/>
      <c r="M26" s="73"/>
      <c r="N26" s="72"/>
    </row>
    <row r="27" spans="1:14" ht="18" customHeight="1">
      <c r="A27" s="71"/>
      <c r="B27" s="71"/>
      <c r="C27" s="71"/>
      <c r="D27" s="50"/>
      <c r="E27" s="72"/>
      <c r="F27" s="72"/>
      <c r="G27" s="72"/>
      <c r="H27" s="72"/>
      <c r="I27" s="73"/>
      <c r="J27" s="72"/>
      <c r="K27" s="72"/>
      <c r="L27" s="72"/>
      <c r="M27" s="73"/>
      <c r="N27" s="72"/>
    </row>
    <row r="28" spans="1:14" ht="18" customHeight="1">
      <c r="A28" s="71"/>
      <c r="B28" s="71"/>
      <c r="C28" s="71"/>
      <c r="D28" s="50"/>
      <c r="E28" s="72"/>
      <c r="F28" s="72"/>
      <c r="G28" s="72"/>
      <c r="H28" s="72"/>
      <c r="I28" s="73"/>
      <c r="J28" s="72"/>
      <c r="K28" s="72"/>
      <c r="L28" s="72"/>
      <c r="M28" s="73"/>
      <c r="N28" s="72"/>
    </row>
    <row r="29" spans="1:14" ht="18" customHeight="1">
      <c r="A29" s="71"/>
      <c r="B29" s="71"/>
      <c r="C29" s="71"/>
      <c r="D29" s="50"/>
      <c r="E29" s="72"/>
      <c r="F29" s="72"/>
      <c r="G29" s="72"/>
      <c r="H29" s="72"/>
      <c r="I29" s="73"/>
      <c r="J29" s="72"/>
      <c r="K29" s="72"/>
      <c r="L29" s="72"/>
      <c r="M29" s="73"/>
      <c r="N29" s="72"/>
    </row>
    <row r="30" ht="24" customHeight="1">
      <c r="A30" s="93" t="s">
        <v>56</v>
      </c>
    </row>
  </sheetData>
  <sheetProtection/>
  <mergeCells count="7">
    <mergeCell ref="H8:J8"/>
    <mergeCell ref="A1:N1"/>
    <mergeCell ref="A2:N2"/>
    <mergeCell ref="A3:N3"/>
    <mergeCell ref="A4:N4"/>
    <mergeCell ref="A5:N5"/>
    <mergeCell ref="D7:N7"/>
  </mergeCells>
  <printOptions/>
  <pageMargins left="0.8" right="0.2" top="1" bottom="0.5" header="0.6" footer="0.3"/>
  <pageSetup firstPageNumber="13" useFirstPageNumber="1" fitToHeight="0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98"/>
  <sheetViews>
    <sheetView view="pageBreakPreview" zoomScaleSheetLayoutView="100" workbookViewId="0" topLeftCell="A1">
      <selection activeCell="A1" sqref="A1:I1"/>
    </sheetView>
  </sheetViews>
  <sheetFormatPr defaultColWidth="9.140625" defaultRowHeight="21.75"/>
  <cols>
    <col min="1" max="1" width="63.57421875" style="160" customWidth="1"/>
    <col min="2" max="2" width="8.57421875" style="160" customWidth="1"/>
    <col min="3" max="3" width="13.28125" style="49" customWidth="1"/>
    <col min="4" max="4" width="0.9921875" style="13" customWidth="1"/>
    <col min="5" max="5" width="13.28125" style="13" customWidth="1"/>
    <col min="6" max="6" width="0.9921875" style="13" customWidth="1"/>
    <col min="7" max="7" width="13.28125" style="15" customWidth="1"/>
    <col min="8" max="8" width="0.9921875" style="13" customWidth="1"/>
    <col min="9" max="9" width="13.28125" style="13" customWidth="1"/>
    <col min="10" max="16384" width="9.140625" style="162" customWidth="1"/>
  </cols>
  <sheetData>
    <row r="1" spans="1:9" s="157" customFormat="1" ht="22.5">
      <c r="A1" s="228" t="s">
        <v>74</v>
      </c>
      <c r="B1" s="228"/>
      <c r="C1" s="228"/>
      <c r="D1" s="228"/>
      <c r="E1" s="228"/>
      <c r="F1" s="228"/>
      <c r="G1" s="228"/>
      <c r="H1" s="228"/>
      <c r="I1" s="228"/>
    </row>
    <row r="2" spans="1:9" s="157" customFormat="1" ht="22.5">
      <c r="A2" s="228" t="s">
        <v>52</v>
      </c>
      <c r="B2" s="228"/>
      <c r="C2" s="228"/>
      <c r="D2" s="228"/>
      <c r="E2" s="228"/>
      <c r="F2" s="228"/>
      <c r="G2" s="228"/>
      <c r="H2" s="228"/>
      <c r="I2" s="228"/>
    </row>
    <row r="3" spans="1:9" s="157" customFormat="1" ht="22.5">
      <c r="A3" s="228" t="s">
        <v>186</v>
      </c>
      <c r="B3" s="228"/>
      <c r="C3" s="228"/>
      <c r="D3" s="228"/>
      <c r="E3" s="228"/>
      <c r="F3" s="228"/>
      <c r="G3" s="228"/>
      <c r="H3" s="228"/>
      <c r="I3" s="228"/>
    </row>
    <row r="4" spans="1:9" s="158" customFormat="1" ht="22.5">
      <c r="A4" s="229" t="s">
        <v>120</v>
      </c>
      <c r="B4" s="229"/>
      <c r="C4" s="229"/>
      <c r="D4" s="229"/>
      <c r="E4" s="229"/>
      <c r="F4" s="229"/>
      <c r="G4" s="229"/>
      <c r="H4" s="229"/>
      <c r="I4" s="229"/>
    </row>
    <row r="5" spans="1:9" s="157" customFormat="1" ht="20.25">
      <c r="A5" s="230" t="s">
        <v>51</v>
      </c>
      <c r="B5" s="230"/>
      <c r="C5" s="230"/>
      <c r="D5" s="230"/>
      <c r="E5" s="230"/>
      <c r="F5" s="230"/>
      <c r="G5" s="230"/>
      <c r="H5" s="230"/>
      <c r="I5" s="230"/>
    </row>
    <row r="6" spans="3:7" s="157" customFormat="1" ht="4.5" customHeight="1">
      <c r="C6" s="47"/>
      <c r="D6" s="159"/>
      <c r="E6" s="159"/>
      <c r="F6" s="159"/>
      <c r="G6" s="159"/>
    </row>
    <row r="7" spans="1:9" ht="19.5" customHeight="1">
      <c r="A7" s="160" t="s">
        <v>17</v>
      </c>
      <c r="B7" s="161" t="s">
        <v>0</v>
      </c>
      <c r="C7" s="231" t="s">
        <v>16</v>
      </c>
      <c r="D7" s="231"/>
      <c r="E7" s="231"/>
      <c r="F7" s="21"/>
      <c r="G7" s="232" t="s">
        <v>31</v>
      </c>
      <c r="H7" s="232"/>
      <c r="I7" s="232"/>
    </row>
    <row r="8" spans="2:9" ht="19.5" customHeight="1">
      <c r="B8" s="163"/>
      <c r="C8" s="164" t="s">
        <v>185</v>
      </c>
      <c r="D8" s="149"/>
      <c r="E8" s="164" t="s">
        <v>160</v>
      </c>
      <c r="F8" s="149"/>
      <c r="G8" s="164" t="s">
        <v>185</v>
      </c>
      <c r="H8" s="149"/>
      <c r="I8" s="164" t="s">
        <v>160</v>
      </c>
    </row>
    <row r="9" spans="1:9" ht="19.5" customHeight="1">
      <c r="A9" s="165" t="s">
        <v>21</v>
      </c>
      <c r="B9" s="166"/>
      <c r="C9" s="48"/>
      <c r="D9" s="22"/>
      <c r="E9" s="22"/>
      <c r="F9" s="22"/>
      <c r="G9" s="22"/>
      <c r="H9" s="22"/>
      <c r="I9" s="22"/>
    </row>
    <row r="10" spans="1:9" ht="19.5" customHeight="1">
      <c r="A10" s="157" t="s">
        <v>54</v>
      </c>
      <c r="B10" s="167"/>
      <c r="C10" s="13">
        <v>62488</v>
      </c>
      <c r="E10" s="13">
        <v>56146</v>
      </c>
      <c r="G10" s="13">
        <v>74868</v>
      </c>
      <c r="I10" s="13">
        <v>71048</v>
      </c>
    </row>
    <row r="11" spans="1:7" ht="19.5" customHeight="1">
      <c r="A11" s="157" t="s">
        <v>55</v>
      </c>
      <c r="B11" s="167"/>
      <c r="C11" s="13"/>
      <c r="G11" s="13"/>
    </row>
    <row r="12" spans="1:9" ht="19.5" customHeight="1">
      <c r="A12" s="168" t="s">
        <v>63</v>
      </c>
      <c r="B12" s="167"/>
      <c r="C12" s="13">
        <v>8947</v>
      </c>
      <c r="E12" s="13">
        <v>6192</v>
      </c>
      <c r="G12" s="13">
        <v>10031</v>
      </c>
      <c r="I12" s="13">
        <v>5391</v>
      </c>
    </row>
    <row r="13" spans="1:9" ht="19.5" customHeight="1">
      <c r="A13" s="168" t="s">
        <v>157</v>
      </c>
      <c r="B13" s="169"/>
      <c r="C13" s="13">
        <v>44918</v>
      </c>
      <c r="E13" s="13">
        <v>38801</v>
      </c>
      <c r="G13" s="13">
        <v>38935</v>
      </c>
      <c r="I13" s="13">
        <v>32701</v>
      </c>
    </row>
    <row r="14" spans="1:9" ht="19.5" customHeight="1">
      <c r="A14" s="168" t="s">
        <v>132</v>
      </c>
      <c r="B14" s="169"/>
      <c r="C14" s="13">
        <v>1870</v>
      </c>
      <c r="E14" s="13">
        <v>1605</v>
      </c>
      <c r="G14" s="13">
        <v>1374</v>
      </c>
      <c r="I14" s="13">
        <v>1107</v>
      </c>
    </row>
    <row r="15" spans="1:255" ht="19.5" customHeight="1">
      <c r="A15" s="168" t="s">
        <v>177</v>
      </c>
      <c r="B15" s="170"/>
      <c r="C15" s="87">
        <v>3</v>
      </c>
      <c r="D15" s="86"/>
      <c r="E15" s="87">
        <v>1</v>
      </c>
      <c r="F15" s="86"/>
      <c r="G15" s="87">
        <v>3</v>
      </c>
      <c r="H15" s="86"/>
      <c r="I15" s="87">
        <v>1</v>
      </c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0"/>
      <c r="EL15" s="170"/>
      <c r="EM15" s="170"/>
      <c r="EN15" s="170"/>
      <c r="EO15" s="170"/>
      <c r="EP15" s="170"/>
      <c r="EQ15" s="170"/>
      <c r="ER15" s="170"/>
      <c r="ES15" s="170"/>
      <c r="ET15" s="170"/>
      <c r="EU15" s="170"/>
      <c r="EV15" s="170"/>
      <c r="EW15" s="170"/>
      <c r="EX15" s="170"/>
      <c r="EY15" s="170"/>
      <c r="EZ15" s="170"/>
      <c r="FA15" s="170"/>
      <c r="FB15" s="170"/>
      <c r="FC15" s="170"/>
      <c r="FD15" s="170"/>
      <c r="FE15" s="170"/>
      <c r="FF15" s="170"/>
      <c r="FG15" s="170"/>
      <c r="FH15" s="170"/>
      <c r="FI15" s="170"/>
      <c r="FJ15" s="170"/>
      <c r="FK15" s="170"/>
      <c r="FL15" s="170"/>
      <c r="FM15" s="170"/>
      <c r="FN15" s="170"/>
      <c r="FO15" s="170"/>
      <c r="FP15" s="170"/>
      <c r="FQ15" s="170"/>
      <c r="FR15" s="170"/>
      <c r="FS15" s="170"/>
      <c r="FT15" s="170"/>
      <c r="FU15" s="170"/>
      <c r="FV15" s="170"/>
      <c r="FW15" s="170"/>
      <c r="FX15" s="170"/>
      <c r="FY15" s="170"/>
      <c r="FZ15" s="170"/>
      <c r="GA15" s="170"/>
      <c r="GB15" s="170"/>
      <c r="GC15" s="170"/>
      <c r="GD15" s="170"/>
      <c r="GE15" s="170"/>
      <c r="GF15" s="170"/>
      <c r="GG15" s="170"/>
      <c r="GH15" s="170"/>
      <c r="GI15" s="170"/>
      <c r="GJ15" s="170"/>
      <c r="GK15" s="170"/>
      <c r="GL15" s="170"/>
      <c r="GM15" s="170"/>
      <c r="GN15" s="170"/>
      <c r="GO15" s="170"/>
      <c r="GP15" s="170"/>
      <c r="GQ15" s="170"/>
      <c r="GR15" s="170"/>
      <c r="GS15" s="170"/>
      <c r="GT15" s="170"/>
      <c r="GU15" s="170"/>
      <c r="GV15" s="170"/>
      <c r="GW15" s="170"/>
      <c r="GX15" s="170"/>
      <c r="GY15" s="170"/>
      <c r="GZ15" s="170"/>
      <c r="HA15" s="170"/>
      <c r="HB15" s="170"/>
      <c r="HC15" s="170"/>
      <c r="HD15" s="170"/>
      <c r="HE15" s="170"/>
      <c r="HF15" s="170"/>
      <c r="HG15" s="170"/>
      <c r="HH15" s="170"/>
      <c r="HI15" s="170"/>
      <c r="HJ15" s="170"/>
      <c r="HK15" s="170"/>
      <c r="HL15" s="170"/>
      <c r="HM15" s="170"/>
      <c r="HN15" s="170"/>
      <c r="HO15" s="170"/>
      <c r="HP15" s="170"/>
      <c r="HQ15" s="170"/>
      <c r="HR15" s="170"/>
      <c r="HS15" s="170"/>
      <c r="HT15" s="170"/>
      <c r="HU15" s="170"/>
      <c r="HV15" s="170"/>
      <c r="HW15" s="170"/>
      <c r="HX15" s="170"/>
      <c r="HY15" s="170"/>
      <c r="HZ15" s="170"/>
      <c r="IA15" s="170"/>
      <c r="IB15" s="170"/>
      <c r="IC15" s="170"/>
      <c r="ID15" s="170"/>
      <c r="IE15" s="170"/>
      <c r="IF15" s="170"/>
      <c r="IG15" s="170"/>
      <c r="IH15" s="170"/>
      <c r="II15" s="170"/>
      <c r="IJ15" s="170"/>
      <c r="IK15" s="170"/>
      <c r="IL15" s="170"/>
      <c r="IM15" s="170"/>
      <c r="IN15" s="170"/>
      <c r="IO15" s="170"/>
      <c r="IP15" s="170"/>
      <c r="IQ15" s="170"/>
      <c r="IR15" s="170"/>
      <c r="IS15" s="170"/>
      <c r="IT15" s="170"/>
      <c r="IU15" s="170"/>
    </row>
    <row r="16" spans="1:255" ht="19.5" customHeight="1">
      <c r="A16" s="168" t="s">
        <v>192</v>
      </c>
      <c r="B16" s="170"/>
      <c r="C16" s="87">
        <v>2837</v>
      </c>
      <c r="D16" s="86"/>
      <c r="E16" s="87">
        <v>4883</v>
      </c>
      <c r="F16" s="86"/>
      <c r="G16" s="87">
        <v>2819</v>
      </c>
      <c r="H16" s="86"/>
      <c r="I16" s="87">
        <v>7154</v>
      </c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70"/>
      <c r="EB16" s="170"/>
      <c r="EC16" s="170"/>
      <c r="ED16" s="170"/>
      <c r="EE16" s="170"/>
      <c r="EF16" s="170"/>
      <c r="EG16" s="170"/>
      <c r="EH16" s="170"/>
      <c r="EI16" s="170"/>
      <c r="EJ16" s="170"/>
      <c r="EK16" s="170"/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70"/>
      <c r="EW16" s="170"/>
      <c r="EX16" s="170"/>
      <c r="EY16" s="170"/>
      <c r="EZ16" s="170"/>
      <c r="FA16" s="170"/>
      <c r="FB16" s="170"/>
      <c r="FC16" s="170"/>
      <c r="FD16" s="170"/>
      <c r="FE16" s="170"/>
      <c r="FF16" s="170"/>
      <c r="FG16" s="170"/>
      <c r="FH16" s="170"/>
      <c r="FI16" s="170"/>
      <c r="FJ16" s="170"/>
      <c r="FK16" s="170"/>
      <c r="FL16" s="170"/>
      <c r="FM16" s="170"/>
      <c r="FN16" s="170"/>
      <c r="FO16" s="170"/>
      <c r="FP16" s="170"/>
      <c r="FQ16" s="170"/>
      <c r="FR16" s="170"/>
      <c r="FS16" s="170"/>
      <c r="FT16" s="170"/>
      <c r="FU16" s="170"/>
      <c r="FV16" s="170"/>
      <c r="FW16" s="170"/>
      <c r="FX16" s="170"/>
      <c r="FY16" s="170"/>
      <c r="FZ16" s="170"/>
      <c r="GA16" s="170"/>
      <c r="GB16" s="170"/>
      <c r="GC16" s="170"/>
      <c r="GD16" s="170"/>
      <c r="GE16" s="170"/>
      <c r="GF16" s="170"/>
      <c r="GG16" s="170"/>
      <c r="GH16" s="170"/>
      <c r="GI16" s="170"/>
      <c r="GJ16" s="170"/>
      <c r="GK16" s="170"/>
      <c r="GL16" s="170"/>
      <c r="GM16" s="170"/>
      <c r="GN16" s="170"/>
      <c r="GO16" s="170"/>
      <c r="GP16" s="170"/>
      <c r="GQ16" s="170"/>
      <c r="GR16" s="170"/>
      <c r="GS16" s="170"/>
      <c r="GT16" s="170"/>
      <c r="GU16" s="170"/>
      <c r="GV16" s="170"/>
      <c r="GW16" s="170"/>
      <c r="GX16" s="170"/>
      <c r="GY16" s="170"/>
      <c r="GZ16" s="170"/>
      <c r="HA16" s="170"/>
      <c r="HB16" s="170"/>
      <c r="HC16" s="170"/>
      <c r="HD16" s="170"/>
      <c r="HE16" s="170"/>
      <c r="HF16" s="170"/>
      <c r="HG16" s="170"/>
      <c r="HH16" s="170"/>
      <c r="HI16" s="170"/>
      <c r="HJ16" s="170"/>
      <c r="HK16" s="170"/>
      <c r="HL16" s="170"/>
      <c r="HM16" s="170"/>
      <c r="HN16" s="170"/>
      <c r="HO16" s="170"/>
      <c r="HP16" s="170"/>
      <c r="HQ16" s="170"/>
      <c r="HR16" s="170"/>
      <c r="HS16" s="170"/>
      <c r="HT16" s="170"/>
      <c r="HU16" s="170"/>
      <c r="HV16" s="170"/>
      <c r="HW16" s="170"/>
      <c r="HX16" s="170"/>
      <c r="HY16" s="170"/>
      <c r="HZ16" s="170"/>
      <c r="IA16" s="170"/>
      <c r="IB16" s="170"/>
      <c r="IC16" s="170"/>
      <c r="ID16" s="170"/>
      <c r="IE16" s="170"/>
      <c r="IF16" s="170"/>
      <c r="IG16" s="170"/>
      <c r="IH16" s="170"/>
      <c r="II16" s="170"/>
      <c r="IJ16" s="170"/>
      <c r="IK16" s="170"/>
      <c r="IL16" s="170"/>
      <c r="IM16" s="170"/>
      <c r="IN16" s="170"/>
      <c r="IO16" s="170"/>
      <c r="IP16" s="170"/>
      <c r="IQ16" s="170"/>
      <c r="IR16" s="170"/>
      <c r="IS16" s="170"/>
      <c r="IT16" s="170"/>
      <c r="IU16" s="170"/>
    </row>
    <row r="17" spans="1:9" ht="19.5" customHeight="1">
      <c r="A17" s="168" t="s">
        <v>196</v>
      </c>
      <c r="B17" s="169"/>
      <c r="C17" s="13">
        <v>-715</v>
      </c>
      <c r="E17" s="13">
        <v>-737</v>
      </c>
      <c r="G17" s="13">
        <v>-209</v>
      </c>
      <c r="I17" s="13">
        <v>-146</v>
      </c>
    </row>
    <row r="18" spans="1:9" ht="19.5" customHeight="1">
      <c r="A18" s="168" t="s">
        <v>154</v>
      </c>
      <c r="B18" s="169"/>
      <c r="C18" s="13">
        <v>-117</v>
      </c>
      <c r="E18" s="13">
        <v>-2256</v>
      </c>
      <c r="G18" s="94">
        <v>0</v>
      </c>
      <c r="I18" s="94">
        <v>0</v>
      </c>
    </row>
    <row r="19" spans="1:9" ht="19.5" customHeight="1">
      <c r="A19" s="168" t="s">
        <v>190</v>
      </c>
      <c r="B19" s="169"/>
      <c r="C19" s="30">
        <v>-111</v>
      </c>
      <c r="E19" s="30">
        <v>3133</v>
      </c>
      <c r="G19" s="30">
        <v>-200</v>
      </c>
      <c r="I19" s="30">
        <v>876</v>
      </c>
    </row>
    <row r="20" spans="1:9" ht="19.5" customHeight="1">
      <c r="A20" s="168" t="s">
        <v>166</v>
      </c>
      <c r="B20" s="169"/>
      <c r="C20" s="13">
        <v>-5346</v>
      </c>
      <c r="E20" s="13">
        <v>1099</v>
      </c>
      <c r="G20" s="13">
        <v>-4409</v>
      </c>
      <c r="I20" s="13">
        <v>890</v>
      </c>
    </row>
    <row r="21" spans="1:9" ht="19.5" customHeight="1">
      <c r="A21" s="168" t="s">
        <v>178</v>
      </c>
      <c r="B21" s="169"/>
      <c r="C21" s="13">
        <v>-543</v>
      </c>
      <c r="E21" s="13">
        <v>-227</v>
      </c>
      <c r="G21" s="13">
        <v>-543</v>
      </c>
      <c r="I21" s="13">
        <v>-416</v>
      </c>
    </row>
    <row r="22" spans="1:9" ht="19.5">
      <c r="A22" s="168" t="s">
        <v>172</v>
      </c>
      <c r="C22" s="49">
        <v>254</v>
      </c>
      <c r="E22" s="49">
        <v>-435</v>
      </c>
      <c r="G22" s="49">
        <v>254</v>
      </c>
      <c r="I22" s="94">
        <v>0</v>
      </c>
    </row>
    <row r="23" spans="1:9" ht="19.5" customHeight="1">
      <c r="A23" s="168" t="s">
        <v>88</v>
      </c>
      <c r="B23" s="169"/>
      <c r="C23" s="15">
        <v>1762</v>
      </c>
      <c r="D23" s="15"/>
      <c r="E23" s="15">
        <v>1627</v>
      </c>
      <c r="F23" s="15"/>
      <c r="G23" s="15">
        <v>1622</v>
      </c>
      <c r="H23" s="15"/>
      <c r="I23" s="15">
        <v>1504</v>
      </c>
    </row>
    <row r="24" spans="1:9" ht="19.5" customHeight="1">
      <c r="A24" s="168" t="s">
        <v>71</v>
      </c>
      <c r="B24" s="169"/>
      <c r="C24" s="94">
        <v>0</v>
      </c>
      <c r="E24" s="13">
        <v>-3</v>
      </c>
      <c r="G24" s="13">
        <v>-572</v>
      </c>
      <c r="I24" s="13">
        <v>-507</v>
      </c>
    </row>
    <row r="25" spans="1:9" ht="19.5" customHeight="1">
      <c r="A25" s="168" t="s">
        <v>42</v>
      </c>
      <c r="B25" s="169"/>
      <c r="C25" s="15">
        <v>2874</v>
      </c>
      <c r="D25" s="15"/>
      <c r="E25" s="15">
        <v>2598</v>
      </c>
      <c r="F25" s="15"/>
      <c r="G25" s="15">
        <v>2653</v>
      </c>
      <c r="H25" s="15"/>
      <c r="I25" s="15">
        <v>2375</v>
      </c>
    </row>
    <row r="26" spans="1:9" ht="19.5" customHeight="1">
      <c r="A26" s="171" t="s">
        <v>133</v>
      </c>
      <c r="B26" s="172"/>
      <c r="C26" s="124">
        <f>SUM(C10:C25)</f>
        <v>119121</v>
      </c>
      <c r="D26" s="88"/>
      <c r="E26" s="124">
        <f>SUM(E10:E25)</f>
        <v>112427</v>
      </c>
      <c r="F26" s="88"/>
      <c r="G26" s="124">
        <f>SUM(G10:G25)</f>
        <v>126626</v>
      </c>
      <c r="H26" s="90"/>
      <c r="I26" s="124">
        <f>SUM(I10:I25)</f>
        <v>121978</v>
      </c>
    </row>
    <row r="27" spans="1:9" ht="19.5" customHeight="1">
      <c r="A27" s="173" t="s">
        <v>89</v>
      </c>
      <c r="B27" s="173"/>
      <c r="C27" s="50"/>
      <c r="D27" s="15"/>
      <c r="E27" s="50"/>
      <c r="F27" s="15"/>
      <c r="G27" s="50"/>
      <c r="H27" s="15"/>
      <c r="I27" s="15"/>
    </row>
    <row r="28" spans="1:9" ht="19.5" customHeight="1">
      <c r="A28" s="168" t="s">
        <v>94</v>
      </c>
      <c r="B28" s="168"/>
      <c r="C28" s="30">
        <v>-65546</v>
      </c>
      <c r="D28" s="88"/>
      <c r="E28" s="30">
        <v>-97041</v>
      </c>
      <c r="F28" s="88"/>
      <c r="G28" s="30">
        <v>-65294</v>
      </c>
      <c r="H28" s="89"/>
      <c r="I28" s="30">
        <v>-100722</v>
      </c>
    </row>
    <row r="29" spans="1:9" ht="19.5" customHeight="1">
      <c r="A29" s="168" t="s">
        <v>39</v>
      </c>
      <c r="B29" s="168"/>
      <c r="C29" s="42">
        <v>162316</v>
      </c>
      <c r="D29" s="88"/>
      <c r="E29" s="42">
        <v>154418</v>
      </c>
      <c r="F29" s="88"/>
      <c r="G29" s="42">
        <f>191354-30109-2819</f>
        <v>158426</v>
      </c>
      <c r="H29" s="89"/>
      <c r="I29" s="49">
        <v>143689</v>
      </c>
    </row>
    <row r="30" spans="1:9" ht="19.5" customHeight="1">
      <c r="A30" s="168" t="s">
        <v>28</v>
      </c>
      <c r="B30" s="168"/>
      <c r="C30" s="15">
        <v>3524</v>
      </c>
      <c r="D30" s="88"/>
      <c r="E30" s="15">
        <v>4523</v>
      </c>
      <c r="F30" s="88"/>
      <c r="G30" s="15">
        <v>3229</v>
      </c>
      <c r="H30" s="89"/>
      <c r="I30" s="15">
        <v>2073</v>
      </c>
    </row>
    <row r="31" spans="1:9" ht="19.5" customHeight="1">
      <c r="A31" s="168" t="s">
        <v>33</v>
      </c>
      <c r="B31" s="168"/>
      <c r="C31" s="15">
        <v>-438</v>
      </c>
      <c r="D31" s="88"/>
      <c r="E31" s="15">
        <v>42</v>
      </c>
      <c r="F31" s="88"/>
      <c r="G31" s="15">
        <v>-7</v>
      </c>
      <c r="H31" s="89"/>
      <c r="I31" s="15">
        <v>412</v>
      </c>
    </row>
    <row r="32" spans="1:9" ht="19.5" customHeight="1">
      <c r="A32" s="173" t="s">
        <v>90</v>
      </c>
      <c r="B32" s="168"/>
      <c r="C32" s="15"/>
      <c r="D32" s="88"/>
      <c r="E32" s="15"/>
      <c r="F32" s="88"/>
      <c r="H32" s="89"/>
      <c r="I32" s="15"/>
    </row>
    <row r="33" spans="1:9" ht="19.5" customHeight="1">
      <c r="A33" s="168" t="s">
        <v>95</v>
      </c>
      <c r="B33" s="168"/>
      <c r="C33" s="13">
        <v>-60709</v>
      </c>
      <c r="D33" s="88"/>
      <c r="E33" s="13">
        <v>42816</v>
      </c>
      <c r="F33" s="88"/>
      <c r="G33" s="13">
        <v>-46642</v>
      </c>
      <c r="H33" s="89"/>
      <c r="I33" s="13">
        <v>39654</v>
      </c>
    </row>
    <row r="34" spans="1:9" ht="19.5" customHeight="1">
      <c r="A34" s="168" t="s">
        <v>7</v>
      </c>
      <c r="B34" s="168"/>
      <c r="C34" s="15">
        <v>-13795</v>
      </c>
      <c r="D34" s="88"/>
      <c r="E34" s="15">
        <v>6508</v>
      </c>
      <c r="F34" s="88"/>
      <c r="G34" s="15">
        <v>-6163</v>
      </c>
      <c r="H34" s="89"/>
      <c r="I34" s="15">
        <v>15264</v>
      </c>
    </row>
    <row r="35" spans="1:9" ht="19.5" customHeight="1">
      <c r="A35" s="168" t="s">
        <v>138</v>
      </c>
      <c r="B35" s="168"/>
      <c r="C35" s="15">
        <v>-290</v>
      </c>
      <c r="D35" s="88"/>
      <c r="E35" s="15">
        <v>-533</v>
      </c>
      <c r="F35" s="88"/>
      <c r="G35" s="94">
        <v>0</v>
      </c>
      <c r="H35" s="89"/>
      <c r="I35" s="94">
        <v>0</v>
      </c>
    </row>
    <row r="36" spans="1:9" ht="19.5" customHeight="1">
      <c r="A36" s="168" t="s">
        <v>134</v>
      </c>
      <c r="B36" s="174"/>
      <c r="C36" s="94">
        <v>0</v>
      </c>
      <c r="D36" s="88"/>
      <c r="E36" s="94">
        <v>-483</v>
      </c>
      <c r="F36" s="88"/>
      <c r="G36" s="94">
        <v>0</v>
      </c>
      <c r="H36" s="90"/>
      <c r="I36" s="94">
        <v>0</v>
      </c>
    </row>
    <row r="37" spans="1:9" ht="19.5" customHeight="1">
      <c r="A37" s="168" t="s">
        <v>165</v>
      </c>
      <c r="B37" s="174"/>
      <c r="C37" s="124">
        <f>SUM(C26,C28:C36)</f>
        <v>144183</v>
      </c>
      <c r="D37" s="88"/>
      <c r="E37" s="124">
        <f>SUM(E26,E28:E36)</f>
        <v>222677</v>
      </c>
      <c r="F37" s="88"/>
      <c r="G37" s="124">
        <f>SUM(G26,G28:G36)</f>
        <v>170175</v>
      </c>
      <c r="H37" s="90"/>
      <c r="I37" s="124">
        <f>SUM(I26,I28:I36)</f>
        <v>222348</v>
      </c>
    </row>
    <row r="38" spans="1:9" ht="19.5" customHeight="1">
      <c r="A38" s="173" t="s">
        <v>112</v>
      </c>
      <c r="B38" s="168"/>
      <c r="C38" s="28">
        <v>-28</v>
      </c>
      <c r="D38" s="88"/>
      <c r="E38" s="28">
        <v>-1928</v>
      </c>
      <c r="F38" s="88"/>
      <c r="G38" s="28">
        <v>-28</v>
      </c>
      <c r="H38" s="89"/>
      <c r="I38" s="28">
        <v>-63</v>
      </c>
    </row>
    <row r="39" spans="1:9" ht="19.5" customHeight="1">
      <c r="A39" s="175" t="s">
        <v>73</v>
      </c>
      <c r="B39" s="175"/>
      <c r="C39" s="41">
        <f>SUM(C37:C38)</f>
        <v>144155</v>
      </c>
      <c r="D39" s="26"/>
      <c r="E39" s="41">
        <f>SUM(E37:E38)</f>
        <v>220749</v>
      </c>
      <c r="F39" s="90"/>
      <c r="G39" s="41">
        <f>SUM(G37:G38)</f>
        <v>170147</v>
      </c>
      <c r="H39" s="26"/>
      <c r="I39" s="41">
        <f>SUM(I37:I38)</f>
        <v>222285</v>
      </c>
    </row>
    <row r="40" spans="1:9" ht="22.5">
      <c r="A40" s="228" t="s">
        <v>74</v>
      </c>
      <c r="B40" s="228"/>
      <c r="C40" s="228"/>
      <c r="D40" s="228"/>
      <c r="E40" s="228"/>
      <c r="F40" s="228"/>
      <c r="G40" s="228"/>
      <c r="H40" s="228"/>
      <c r="I40" s="228"/>
    </row>
    <row r="41" spans="1:9" ht="22.5">
      <c r="A41" s="228" t="s">
        <v>155</v>
      </c>
      <c r="B41" s="228"/>
      <c r="C41" s="228"/>
      <c r="D41" s="228"/>
      <c r="E41" s="228"/>
      <c r="F41" s="228"/>
      <c r="G41" s="228"/>
      <c r="H41" s="228"/>
      <c r="I41" s="228"/>
    </row>
    <row r="42" spans="1:9" ht="22.5">
      <c r="A42" s="228" t="s">
        <v>186</v>
      </c>
      <c r="B42" s="228"/>
      <c r="C42" s="228"/>
      <c r="D42" s="228"/>
      <c r="E42" s="228"/>
      <c r="F42" s="228"/>
      <c r="G42" s="228"/>
      <c r="H42" s="228"/>
      <c r="I42" s="228"/>
    </row>
    <row r="43" spans="1:9" ht="22.5">
      <c r="A43" s="229" t="s">
        <v>120</v>
      </c>
      <c r="B43" s="229"/>
      <c r="C43" s="229"/>
      <c r="D43" s="229"/>
      <c r="E43" s="229"/>
      <c r="F43" s="229"/>
      <c r="G43" s="229"/>
      <c r="H43" s="229"/>
      <c r="I43" s="229"/>
    </row>
    <row r="44" spans="1:9" ht="20.25">
      <c r="A44" s="230" t="s">
        <v>51</v>
      </c>
      <c r="B44" s="230"/>
      <c r="C44" s="230"/>
      <c r="D44" s="230"/>
      <c r="E44" s="230"/>
      <c r="F44" s="230"/>
      <c r="G44" s="230"/>
      <c r="H44" s="230"/>
      <c r="I44" s="230"/>
    </row>
    <row r="45" spans="1:9" ht="5.25" customHeight="1">
      <c r="A45" s="157"/>
      <c r="B45" s="157"/>
      <c r="C45" s="47"/>
      <c r="D45" s="159"/>
      <c r="E45" s="159"/>
      <c r="F45" s="159"/>
      <c r="G45" s="159"/>
      <c r="H45" s="157"/>
      <c r="I45" s="157"/>
    </row>
    <row r="46" spans="1:9" ht="20.25">
      <c r="A46" s="160" t="s">
        <v>17</v>
      </c>
      <c r="B46" s="161" t="s">
        <v>0</v>
      </c>
      <c r="C46" s="231" t="s">
        <v>16</v>
      </c>
      <c r="D46" s="231"/>
      <c r="E46" s="231"/>
      <c r="F46" s="21"/>
      <c r="G46" s="232" t="s">
        <v>31</v>
      </c>
      <c r="H46" s="232"/>
      <c r="I46" s="232"/>
    </row>
    <row r="47" spans="2:9" ht="20.25">
      <c r="B47" s="163"/>
      <c r="C47" s="164" t="s">
        <v>185</v>
      </c>
      <c r="D47" s="149"/>
      <c r="E47" s="164" t="s">
        <v>160</v>
      </c>
      <c r="F47" s="149"/>
      <c r="G47" s="164" t="s">
        <v>185</v>
      </c>
      <c r="H47" s="149"/>
      <c r="I47" s="164" t="s">
        <v>160</v>
      </c>
    </row>
    <row r="48" spans="1:7" ht="20.25">
      <c r="A48" s="176" t="s">
        <v>22</v>
      </c>
      <c r="B48" s="176"/>
      <c r="G48" s="13"/>
    </row>
    <row r="49" spans="1:10" ht="19.5">
      <c r="A49" s="168" t="s">
        <v>135</v>
      </c>
      <c r="B49" s="84"/>
      <c r="C49" s="13">
        <v>-441</v>
      </c>
      <c r="E49" s="13">
        <v>-9747</v>
      </c>
      <c r="G49" s="13">
        <v>-474</v>
      </c>
      <c r="H49" s="15"/>
      <c r="I49" s="13">
        <v>-9747</v>
      </c>
      <c r="J49" s="83"/>
    </row>
    <row r="50" spans="1:10" ht="19.5">
      <c r="A50" s="168" t="s">
        <v>136</v>
      </c>
      <c r="B50" s="85" t="s">
        <v>139</v>
      </c>
      <c r="C50" s="42">
        <v>-21856</v>
      </c>
      <c r="D50" s="42"/>
      <c r="E50" s="42">
        <v>-69429</v>
      </c>
      <c r="F50" s="42"/>
      <c r="G50" s="42">
        <v>-21693</v>
      </c>
      <c r="I50" s="13">
        <v>-68283</v>
      </c>
      <c r="J50" s="83"/>
    </row>
    <row r="51" spans="1:10" ht="19.5">
      <c r="A51" s="168" t="s">
        <v>182</v>
      </c>
      <c r="B51" s="84"/>
      <c r="C51" s="13">
        <v>284</v>
      </c>
      <c r="E51" s="13">
        <v>61</v>
      </c>
      <c r="G51" s="13">
        <v>215</v>
      </c>
      <c r="H51" s="15"/>
      <c r="I51" s="99">
        <v>6</v>
      </c>
      <c r="J51" s="83"/>
    </row>
    <row r="52" spans="1:10" ht="19.5">
      <c r="A52" s="168" t="s">
        <v>167</v>
      </c>
      <c r="B52" s="84"/>
      <c r="C52" s="49">
        <v>-70000</v>
      </c>
      <c r="D52" s="49"/>
      <c r="E52" s="49">
        <v>-20000</v>
      </c>
      <c r="F52" s="49"/>
      <c r="G52" s="49">
        <v>-70000</v>
      </c>
      <c r="H52" s="50"/>
      <c r="I52" s="49">
        <v>-20000</v>
      </c>
      <c r="J52" s="83"/>
    </row>
    <row r="53" spans="1:10" ht="19.5">
      <c r="A53" s="168" t="s">
        <v>168</v>
      </c>
      <c r="B53" s="84"/>
      <c r="C53" s="49">
        <v>90000</v>
      </c>
      <c r="D53" s="49"/>
      <c r="E53" s="49">
        <v>40000</v>
      </c>
      <c r="F53" s="49"/>
      <c r="G53" s="49">
        <v>90000</v>
      </c>
      <c r="H53" s="50"/>
      <c r="I53" s="49">
        <v>40000</v>
      </c>
      <c r="J53" s="83"/>
    </row>
    <row r="54" spans="1:10" ht="19.5">
      <c r="A54" s="168" t="s">
        <v>122</v>
      </c>
      <c r="B54" s="85" t="s">
        <v>140</v>
      </c>
      <c r="C54" s="99">
        <v>0</v>
      </c>
      <c r="D54" s="99"/>
      <c r="E54" s="99">
        <v>0</v>
      </c>
      <c r="F54" s="99"/>
      <c r="G54" s="99">
        <v>-5000</v>
      </c>
      <c r="H54" s="15"/>
      <c r="I54" s="42">
        <v>-6000</v>
      </c>
      <c r="J54" s="83"/>
    </row>
    <row r="55" spans="1:10" ht="19.5">
      <c r="A55" s="168" t="s">
        <v>41</v>
      </c>
      <c r="B55" s="84"/>
      <c r="C55" s="99">
        <v>0</v>
      </c>
      <c r="D55" s="15"/>
      <c r="E55" s="13">
        <v>3</v>
      </c>
      <c r="F55" s="15"/>
      <c r="G55" s="13">
        <v>572</v>
      </c>
      <c r="H55" s="15"/>
      <c r="I55" s="42">
        <v>507</v>
      </c>
      <c r="J55" s="83"/>
    </row>
    <row r="56" spans="1:10" ht="20.25">
      <c r="A56" s="175" t="s">
        <v>83</v>
      </c>
      <c r="B56" s="91"/>
      <c r="C56" s="40">
        <f>SUM(C49:C55)</f>
        <v>-2013</v>
      </c>
      <c r="D56" s="15"/>
      <c r="E56" s="40">
        <f>SUM(E49:E55)</f>
        <v>-59112</v>
      </c>
      <c r="F56" s="15"/>
      <c r="G56" s="40">
        <f>SUM(G49:G55)</f>
        <v>-6380</v>
      </c>
      <c r="I56" s="40">
        <f>SUM(I49:I55)</f>
        <v>-63517</v>
      </c>
      <c r="J56" s="83"/>
    </row>
    <row r="57" spans="2:10" ht="20.25">
      <c r="B57" s="82"/>
      <c r="C57" s="180"/>
      <c r="D57" s="211"/>
      <c r="E57" s="180"/>
      <c r="F57" s="211"/>
      <c r="G57" s="180"/>
      <c r="H57" s="180"/>
      <c r="I57" s="180"/>
      <c r="J57" s="83"/>
    </row>
    <row r="58" spans="1:10" s="157" customFormat="1" ht="20.25">
      <c r="A58" s="176" t="s">
        <v>26</v>
      </c>
      <c r="B58" s="92"/>
      <c r="C58" s="49"/>
      <c r="D58" s="15"/>
      <c r="E58" s="49"/>
      <c r="F58" s="15"/>
      <c r="G58" s="13"/>
      <c r="H58" s="13"/>
      <c r="I58" s="13"/>
      <c r="J58" s="23"/>
    </row>
    <row r="59" spans="1:10" s="157" customFormat="1" ht="19.5">
      <c r="A59" s="168" t="s">
        <v>109</v>
      </c>
      <c r="B59" s="85" t="s">
        <v>141</v>
      </c>
      <c r="C59" s="50">
        <v>-472069</v>
      </c>
      <c r="D59" s="50"/>
      <c r="E59" s="50">
        <v>-737217</v>
      </c>
      <c r="F59" s="50"/>
      <c r="G59" s="50">
        <v>-470480</v>
      </c>
      <c r="H59" s="13"/>
      <c r="I59" s="49">
        <v>-737217</v>
      </c>
      <c r="J59" s="23"/>
    </row>
    <row r="60" spans="1:10" ht="19.5">
      <c r="A60" s="168" t="s">
        <v>91</v>
      </c>
      <c r="B60" s="85" t="s">
        <v>141</v>
      </c>
      <c r="C60" s="50">
        <v>370000</v>
      </c>
      <c r="D60" s="50"/>
      <c r="E60" s="50">
        <v>538028</v>
      </c>
      <c r="F60" s="50"/>
      <c r="G60" s="50">
        <v>370000</v>
      </c>
      <c r="I60" s="49">
        <v>535854</v>
      </c>
      <c r="J60" s="83"/>
    </row>
    <row r="61" spans="1:10" ht="19.5">
      <c r="A61" s="168" t="s">
        <v>137</v>
      </c>
      <c r="B61" s="85" t="s">
        <v>141</v>
      </c>
      <c r="C61" s="99">
        <v>0</v>
      </c>
      <c r="D61" s="50"/>
      <c r="E61" s="49">
        <v>-313</v>
      </c>
      <c r="F61" s="50"/>
      <c r="G61" s="99">
        <v>0</v>
      </c>
      <c r="I61" s="99">
        <v>0</v>
      </c>
      <c r="J61" s="83"/>
    </row>
    <row r="62" spans="1:10" ht="19.5">
      <c r="A62" s="168" t="s">
        <v>171</v>
      </c>
      <c r="B62" s="85" t="s">
        <v>141</v>
      </c>
      <c r="C62" s="49">
        <v>14128</v>
      </c>
      <c r="D62" s="50"/>
      <c r="E62" s="49">
        <v>52124</v>
      </c>
      <c r="F62" s="50"/>
      <c r="G62" s="49">
        <v>14128</v>
      </c>
      <c r="I62" s="99">
        <v>52124</v>
      </c>
      <c r="J62" s="83"/>
    </row>
    <row r="63" spans="1:10" s="157" customFormat="1" ht="19.5">
      <c r="A63" s="168" t="s">
        <v>156</v>
      </c>
      <c r="B63" s="85" t="s">
        <v>141</v>
      </c>
      <c r="C63" s="50">
        <v>-7075</v>
      </c>
      <c r="D63" s="50"/>
      <c r="E63" s="50">
        <v>-5251</v>
      </c>
      <c r="F63" s="50"/>
      <c r="G63" s="50">
        <v>-4370</v>
      </c>
      <c r="H63" s="13"/>
      <c r="I63" s="99">
        <v>-2622</v>
      </c>
      <c r="J63" s="23"/>
    </row>
    <row r="64" spans="1:10" s="157" customFormat="1" ht="19.5">
      <c r="A64" s="168" t="s">
        <v>70</v>
      </c>
      <c r="B64" s="85" t="s">
        <v>82</v>
      </c>
      <c r="C64" s="57">
        <v>-1</v>
      </c>
      <c r="D64" s="212"/>
      <c r="E64" s="57">
        <v>-6</v>
      </c>
      <c r="F64" s="212"/>
      <c r="G64" s="57">
        <v>-1</v>
      </c>
      <c r="H64" s="13"/>
      <c r="I64" s="43">
        <v>-6</v>
      </c>
      <c r="J64" s="23"/>
    </row>
    <row r="65" spans="1:10" ht="19.5">
      <c r="A65" s="168" t="s">
        <v>38</v>
      </c>
      <c r="B65" s="84"/>
      <c r="C65" s="57">
        <v>-3108</v>
      </c>
      <c r="D65" s="212"/>
      <c r="E65" s="57">
        <v>-2824</v>
      </c>
      <c r="F65" s="212"/>
      <c r="G65" s="57">
        <v>-2886</v>
      </c>
      <c r="I65" s="30">
        <v>-2599</v>
      </c>
      <c r="J65" s="83"/>
    </row>
    <row r="66" spans="1:10" ht="20.25">
      <c r="A66" s="175" t="s">
        <v>173</v>
      </c>
      <c r="B66" s="91"/>
      <c r="C66" s="52">
        <f>SUM(C57:C65)</f>
        <v>-98125</v>
      </c>
      <c r="D66" s="50"/>
      <c r="E66" s="52">
        <f>SUM(E59:E65)</f>
        <v>-155459</v>
      </c>
      <c r="F66" s="50"/>
      <c r="G66" s="52">
        <f>SUM(G57:G65)</f>
        <v>-93609</v>
      </c>
      <c r="I66" s="52">
        <f>SUM(I59:I65)</f>
        <v>-154466</v>
      </c>
      <c r="J66" s="83"/>
    </row>
    <row r="67" spans="1:10" ht="20.25">
      <c r="A67" s="176"/>
      <c r="B67" s="92"/>
      <c r="C67" s="50"/>
      <c r="D67" s="50"/>
      <c r="E67" s="50"/>
      <c r="F67" s="50"/>
      <c r="G67" s="50"/>
      <c r="I67" s="15"/>
      <c r="J67" s="83"/>
    </row>
    <row r="68" spans="1:10" ht="19.5">
      <c r="A68" s="160" t="s">
        <v>169</v>
      </c>
      <c r="B68" s="82"/>
      <c r="C68" s="58">
        <v>130</v>
      </c>
      <c r="D68" s="213"/>
      <c r="E68" s="58">
        <v>653</v>
      </c>
      <c r="F68" s="213"/>
      <c r="G68" s="98">
        <v>0</v>
      </c>
      <c r="H68" s="90"/>
      <c r="I68" s="98">
        <v>0</v>
      </c>
      <c r="J68" s="83"/>
    </row>
    <row r="69" spans="1:10" ht="20.25">
      <c r="A69" s="176" t="s">
        <v>174</v>
      </c>
      <c r="B69" s="92"/>
      <c r="C69" s="50">
        <f>+C39+C56+C66+C68</f>
        <v>44147</v>
      </c>
      <c r="D69" s="50"/>
      <c r="E69" s="50">
        <f>+E39+E56+E66+E68</f>
        <v>6831</v>
      </c>
      <c r="F69" s="50"/>
      <c r="G69" s="50">
        <f>+G39+G56+G66+G68</f>
        <v>70158</v>
      </c>
      <c r="I69" s="50">
        <f>+I39+I56+I66+I68</f>
        <v>4302</v>
      </c>
      <c r="J69" s="83"/>
    </row>
    <row r="70" spans="1:10" ht="19.5">
      <c r="A70" s="160" t="s">
        <v>48</v>
      </c>
      <c r="B70" s="82"/>
      <c r="C70" s="50">
        <v>223370</v>
      </c>
      <c r="D70" s="50"/>
      <c r="E70" s="50">
        <v>208580</v>
      </c>
      <c r="F70" s="50"/>
      <c r="G70" s="50">
        <v>181549</v>
      </c>
      <c r="H70" s="90"/>
      <c r="I70" s="50">
        <v>189530</v>
      </c>
      <c r="J70" s="83"/>
    </row>
    <row r="71" spans="1:10" ht="21" thickBot="1">
      <c r="A71" s="176" t="s">
        <v>81</v>
      </c>
      <c r="B71" s="92"/>
      <c r="C71" s="59">
        <f>SUM(C69:C70)</f>
        <v>267517</v>
      </c>
      <c r="D71" s="50"/>
      <c r="E71" s="59">
        <f>SUM(E69:E70)</f>
        <v>215411</v>
      </c>
      <c r="F71" s="50"/>
      <c r="G71" s="59">
        <f>SUM(G69:G70)</f>
        <v>251707</v>
      </c>
      <c r="I71" s="59">
        <f>SUM(I69:I70)</f>
        <v>193832</v>
      </c>
      <c r="J71" s="83"/>
    </row>
    <row r="72" spans="1:10" ht="21" thickTop="1">
      <c r="A72" s="176"/>
      <c r="B72" s="92"/>
      <c r="C72" s="50"/>
      <c r="D72" s="15"/>
      <c r="E72" s="50"/>
      <c r="F72" s="15"/>
      <c r="I72" s="15"/>
      <c r="J72" s="83"/>
    </row>
    <row r="73" spans="2:10" ht="19.5">
      <c r="B73" s="82"/>
      <c r="C73" s="13"/>
      <c r="F73" s="15"/>
      <c r="G73" s="13"/>
      <c r="J73" s="83"/>
    </row>
    <row r="74" spans="2:10" ht="19.5">
      <c r="B74" s="82"/>
      <c r="C74" s="60"/>
      <c r="G74" s="13"/>
      <c r="J74" s="83"/>
    </row>
    <row r="75" spans="2:10" ht="19.5">
      <c r="B75" s="82"/>
      <c r="C75" s="60"/>
      <c r="G75" s="13"/>
      <c r="J75" s="83"/>
    </row>
    <row r="76" spans="2:10" ht="19.5">
      <c r="B76" s="82"/>
      <c r="C76" s="60"/>
      <c r="G76" s="13"/>
      <c r="J76" s="83"/>
    </row>
    <row r="77" spans="2:10" ht="19.5">
      <c r="B77" s="82"/>
      <c r="C77" s="60"/>
      <c r="G77" s="13"/>
      <c r="J77" s="83"/>
    </row>
    <row r="78" spans="2:10" ht="19.5">
      <c r="B78" s="82"/>
      <c r="C78" s="60"/>
      <c r="G78" s="13"/>
      <c r="J78" s="83"/>
    </row>
    <row r="79" spans="2:10" ht="19.5">
      <c r="B79" s="82"/>
      <c r="C79" s="60"/>
      <c r="G79" s="13"/>
      <c r="J79" s="83"/>
    </row>
    <row r="80" spans="2:10" ht="19.5">
      <c r="B80" s="82"/>
      <c r="C80" s="60"/>
      <c r="G80" s="13"/>
      <c r="J80" s="83"/>
    </row>
    <row r="81" spans="2:10" ht="19.5">
      <c r="B81" s="82"/>
      <c r="C81" s="60"/>
      <c r="G81" s="13"/>
      <c r="J81" s="83"/>
    </row>
    <row r="82" spans="2:10" ht="19.5">
      <c r="B82" s="82"/>
      <c r="C82" s="60"/>
      <c r="G82" s="13"/>
      <c r="J82" s="83"/>
    </row>
    <row r="83" spans="1:10" ht="19.5">
      <c r="A83" s="177" t="s">
        <v>56</v>
      </c>
      <c r="B83" s="82"/>
      <c r="C83" s="60"/>
      <c r="G83" s="13"/>
      <c r="J83" s="83"/>
    </row>
    <row r="84" ht="19.5">
      <c r="I84" s="15"/>
    </row>
    <row r="85" ht="19.5">
      <c r="I85" s="15"/>
    </row>
    <row r="86" ht="19.5">
      <c r="I86" s="15"/>
    </row>
    <row r="87" spans="1:9" ht="19.5">
      <c r="A87" s="162"/>
      <c r="I87" s="15"/>
    </row>
    <row r="88" ht="19.5">
      <c r="I88" s="15"/>
    </row>
    <row r="89" ht="19.5">
      <c r="I89" s="15"/>
    </row>
    <row r="90" ht="19.5">
      <c r="I90" s="15"/>
    </row>
    <row r="91" ht="19.5">
      <c r="I91" s="15"/>
    </row>
    <row r="92" spans="1:9" ht="22.5">
      <c r="A92" s="178"/>
      <c r="B92" s="178"/>
      <c r="C92" s="51"/>
      <c r="D92" s="179"/>
      <c r="E92" s="179"/>
      <c r="F92" s="179"/>
      <c r="G92" s="179"/>
      <c r="H92" s="179"/>
      <c r="I92" s="179"/>
    </row>
    <row r="93" spans="1:9" ht="22.5">
      <c r="A93" s="178"/>
      <c r="B93" s="178"/>
      <c r="C93" s="51"/>
      <c r="D93" s="179"/>
      <c r="E93" s="179"/>
      <c r="F93" s="179"/>
      <c r="G93" s="179"/>
      <c r="H93" s="179"/>
      <c r="I93" s="179"/>
    </row>
    <row r="94" ht="19.5">
      <c r="I94" s="15"/>
    </row>
    <row r="98" ht="19.5">
      <c r="A98" s="162"/>
    </row>
  </sheetData>
  <sheetProtection/>
  <mergeCells count="14">
    <mergeCell ref="A40:I40"/>
    <mergeCell ref="A41:I41"/>
    <mergeCell ref="A42:I42"/>
    <mergeCell ref="A43:I43"/>
    <mergeCell ref="A44:I44"/>
    <mergeCell ref="C46:E46"/>
    <mergeCell ref="G46:I46"/>
    <mergeCell ref="A1:I1"/>
    <mergeCell ref="A2:I2"/>
    <mergeCell ref="A3:I3"/>
    <mergeCell ref="A4:I4"/>
    <mergeCell ref="A5:I5"/>
    <mergeCell ref="C7:E7"/>
    <mergeCell ref="G7:I7"/>
  </mergeCells>
  <printOptions/>
  <pageMargins left="0.8" right="0.4" top="0.9" bottom="0.75" header="0.6" footer="0.3"/>
  <pageSetup firstPageNumber="13" useFirstPageNumber="1" fitToHeight="0" horizontalDpi="600" verticalDpi="600" orientation="portrait" paperSize="9" scale="80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PricewaterhouseCoopers</dc:creator>
  <cp:keywords/>
  <dc:description/>
  <cp:lastModifiedBy>wmonkongthum@deloitte.com</cp:lastModifiedBy>
  <cp:lastPrinted>2022-05-12T11:01:07Z</cp:lastPrinted>
  <dcterms:created xsi:type="dcterms:W3CDTF">2001-07-26T07:12:28Z</dcterms:created>
  <dcterms:modified xsi:type="dcterms:W3CDTF">2022-05-12T13:30:30Z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2022-04-07T03:07:01Z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c4346ece-a70c-4887-be8a-359b87e307c6</vt:lpwstr>
  </property>
  <property fmtid="{D5CDD505-2E9C-101B-9397-08002B2CF9AE}" pid="8" name="MSIP_Label_ea60d57e-af5b-4752-ac57-3e4f28ca11dc_ContentBits">
    <vt:lpwstr>0</vt:lpwstr>
  </property>
</Properties>
</file>